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35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45621"/>
</workbook>
</file>

<file path=xl/calcChain.xml><?xml version="1.0" encoding="utf-8"?>
<calcChain xmlns="http://schemas.openxmlformats.org/spreadsheetml/2006/main">
  <c r="G37" i="10" l="1"/>
  <c r="H7" i="7"/>
  <c r="G26" i="3"/>
  <c r="I7" i="7"/>
  <c r="G24" i="7" l="1"/>
  <c r="F24" i="7"/>
  <c r="E24" i="7"/>
  <c r="G10" i="3" l="1"/>
  <c r="H10" i="3"/>
  <c r="G77" i="7" l="1"/>
  <c r="G76" i="7" s="1"/>
  <c r="F77" i="7"/>
  <c r="F76" i="7" s="1"/>
  <c r="E77" i="7"/>
  <c r="E76" i="7" s="1"/>
  <c r="F12" i="7" l="1"/>
  <c r="F11" i="7" s="1"/>
  <c r="E44" i="7" l="1"/>
  <c r="E17" i="7"/>
  <c r="G20" i="7"/>
  <c r="G19" i="7" s="1"/>
  <c r="F20" i="7"/>
  <c r="F19" i="7" s="1"/>
  <c r="G27" i="7"/>
  <c r="F27" i="7"/>
  <c r="E27" i="7"/>
  <c r="F36" i="7" l="1"/>
  <c r="F35" i="7" s="1"/>
  <c r="E36" i="7"/>
  <c r="E35" i="7" s="1"/>
  <c r="G36" i="7"/>
  <c r="G35" i="7" s="1"/>
  <c r="E20" i="7"/>
  <c r="E19" i="7" s="1"/>
  <c r="G40" i="7"/>
  <c r="G39" i="7" s="1"/>
  <c r="F40" i="7"/>
  <c r="F39" i="7" s="1"/>
  <c r="E40" i="7"/>
  <c r="E39" i="7" s="1"/>
  <c r="F17" i="7"/>
  <c r="F16" i="7" s="1"/>
  <c r="E16" i="7"/>
  <c r="F26" i="7"/>
  <c r="E26" i="7"/>
  <c r="F44" i="7"/>
  <c r="F43" i="7" s="1"/>
  <c r="E43" i="7"/>
  <c r="F48" i="7"/>
  <c r="F47" i="7" s="1"/>
  <c r="E48" i="7"/>
  <c r="E47" i="7" s="1"/>
  <c r="E12" i="7"/>
  <c r="E11" i="7" s="1"/>
  <c r="G12" i="7" l="1"/>
  <c r="G11" i="7" s="1"/>
  <c r="F32" i="7"/>
  <c r="F31" i="7" s="1"/>
  <c r="F30" i="7" s="1"/>
  <c r="F9" i="7" s="1"/>
  <c r="E32" i="7"/>
  <c r="E31" i="7" s="1"/>
  <c r="E30" i="7" s="1"/>
  <c r="E9" i="7" s="1"/>
  <c r="G32" i="7"/>
  <c r="G31" i="7" s="1"/>
  <c r="F61" i="7"/>
  <c r="E61" i="7"/>
  <c r="G48" i="7"/>
  <c r="G47" i="7" s="1"/>
  <c r="G44" i="7"/>
  <c r="G43" i="7" s="1"/>
  <c r="G26" i="7"/>
  <c r="F80" i="7"/>
  <c r="E80" i="7"/>
  <c r="F83" i="7"/>
  <c r="E83" i="7"/>
  <c r="F86" i="7"/>
  <c r="F85" i="7" s="1"/>
  <c r="E86" i="7"/>
  <c r="E85" i="7" s="1"/>
  <c r="F89" i="7"/>
  <c r="F88" i="7" s="1"/>
  <c r="E89" i="7"/>
  <c r="E88" i="7" s="1"/>
  <c r="G30" i="7" l="1"/>
  <c r="F79" i="7"/>
  <c r="E79" i="7"/>
  <c r="G83" i="7"/>
  <c r="G89" i="7" l="1"/>
  <c r="G88" i="7" s="1"/>
  <c r="G86" i="7"/>
  <c r="G85" i="7" s="1"/>
  <c r="G80" i="7"/>
  <c r="F60" i="7"/>
  <c r="E60" i="7"/>
  <c r="F64" i="7"/>
  <c r="E64" i="7"/>
  <c r="F67" i="7"/>
  <c r="E67" i="7"/>
  <c r="F70" i="7"/>
  <c r="E70" i="7"/>
  <c r="G70" i="7"/>
  <c r="F74" i="7"/>
  <c r="E74" i="7"/>
  <c r="G74" i="7"/>
  <c r="G67" i="7"/>
  <c r="G64" i="7"/>
  <c r="G61" i="7"/>
  <c r="G60" i="7" s="1"/>
  <c r="G17" i="7"/>
  <c r="G16" i="7" s="1"/>
  <c r="G9" i="7" s="1"/>
  <c r="F55" i="7"/>
  <c r="F54" i="7" s="1"/>
  <c r="F53" i="7" s="1"/>
  <c r="F52" i="7" s="1"/>
  <c r="E55" i="7"/>
  <c r="E54" i="7" s="1"/>
  <c r="E53" i="7" s="1"/>
  <c r="E52" i="7" s="1"/>
  <c r="G55" i="7"/>
  <c r="G54" i="7" s="1"/>
  <c r="G53" i="7" s="1"/>
  <c r="G52" i="7" s="1"/>
  <c r="G63" i="7" l="1"/>
  <c r="G69" i="7"/>
  <c r="E69" i="7"/>
  <c r="E63" i="7"/>
  <c r="G79" i="7"/>
  <c r="F69" i="7"/>
  <c r="F63" i="7"/>
  <c r="F58" i="7" s="1"/>
  <c r="F7" i="7" s="1"/>
  <c r="E58" i="7" l="1"/>
  <c r="E7" i="7" s="1"/>
  <c r="G58" i="7"/>
  <c r="G7" i="7" s="1"/>
  <c r="F36" i="8"/>
  <c r="E36" i="8"/>
  <c r="C36" i="8"/>
  <c r="B36" i="8"/>
  <c r="D36" i="8"/>
  <c r="F11" i="8"/>
  <c r="E11" i="8"/>
  <c r="C11" i="8"/>
  <c r="B11" i="8"/>
  <c r="D11" i="8"/>
  <c r="F13" i="9" l="1"/>
  <c r="E13" i="9"/>
  <c r="D13" i="9"/>
  <c r="C13" i="9"/>
  <c r="B13" i="9"/>
  <c r="F16" i="9"/>
  <c r="E16" i="9"/>
  <c r="D16" i="9"/>
  <c r="C16" i="9"/>
  <c r="B16" i="9"/>
  <c r="F9" i="9"/>
  <c r="F8" i="9" s="1"/>
  <c r="E9" i="9"/>
  <c r="E8" i="9" s="1"/>
  <c r="D9" i="9"/>
  <c r="D8" i="9" s="1"/>
  <c r="C9" i="9"/>
  <c r="C8" i="9" s="1"/>
  <c r="B9" i="9"/>
  <c r="B8" i="9" s="1"/>
  <c r="D12" i="9" l="1"/>
  <c r="F12" i="9"/>
  <c r="E12" i="9"/>
  <c r="C12" i="9"/>
  <c r="B12" i="9"/>
  <c r="F11" i="5"/>
  <c r="F10" i="5" s="1"/>
  <c r="E11" i="5"/>
  <c r="E10" i="5" s="1"/>
  <c r="D11" i="5"/>
  <c r="D10" i="5" s="1"/>
  <c r="C11" i="5"/>
  <c r="C10" i="5" s="1"/>
  <c r="B11" i="5"/>
  <c r="B10" i="5" s="1"/>
  <c r="H9" i="6" l="1"/>
  <c r="H8" i="6" s="1"/>
  <c r="G9" i="6"/>
  <c r="G8" i="6" s="1"/>
  <c r="F9" i="6"/>
  <c r="F8" i="6" s="1"/>
  <c r="E9" i="6"/>
  <c r="E8" i="6" s="1"/>
  <c r="D9" i="6"/>
  <c r="D8" i="6" s="1"/>
  <c r="H13" i="6"/>
  <c r="H12" i="6" s="1"/>
  <c r="G13" i="6"/>
  <c r="G12" i="6" s="1"/>
  <c r="F13" i="6"/>
  <c r="F12" i="6" s="1"/>
  <c r="E13" i="6"/>
  <c r="E12" i="6" s="1"/>
  <c r="D13" i="6"/>
  <c r="D12" i="6" s="1"/>
  <c r="F44" i="8" l="1"/>
  <c r="E44" i="8"/>
  <c r="D44" i="8"/>
  <c r="C44" i="8"/>
  <c r="B44" i="8"/>
  <c r="F19" i="8" l="1"/>
  <c r="E19" i="8"/>
  <c r="D19" i="8"/>
  <c r="C19" i="8"/>
  <c r="B19" i="8"/>
  <c r="F53" i="8" l="1"/>
  <c r="E53" i="8"/>
  <c r="F51" i="8"/>
  <c r="E51" i="8"/>
  <c r="D51" i="8"/>
  <c r="C51" i="8"/>
  <c r="F49" i="8"/>
  <c r="E49" i="8"/>
  <c r="D49" i="8"/>
  <c r="C49" i="8"/>
  <c r="F42" i="8"/>
  <c r="E42" i="8"/>
  <c r="D42" i="8"/>
  <c r="C42" i="8"/>
  <c r="F40" i="8"/>
  <c r="E40" i="8"/>
  <c r="D40" i="8"/>
  <c r="C40" i="8"/>
  <c r="F28" i="8"/>
  <c r="E28" i="8"/>
  <c r="D28" i="8"/>
  <c r="C28" i="8"/>
  <c r="F26" i="8"/>
  <c r="E26" i="8"/>
  <c r="D26" i="8"/>
  <c r="C26" i="8"/>
  <c r="F24" i="8"/>
  <c r="E24" i="8"/>
  <c r="D24" i="8"/>
  <c r="C24" i="8"/>
  <c r="F17" i="8"/>
  <c r="E17" i="8"/>
  <c r="D17" i="8"/>
  <c r="C17" i="8"/>
  <c r="F15" i="8"/>
  <c r="E15" i="8"/>
  <c r="D15" i="8"/>
  <c r="C15" i="8"/>
  <c r="D10" i="8" l="1"/>
  <c r="D35" i="8"/>
  <c r="C35" i="8"/>
  <c r="C10" i="8"/>
  <c r="C54" i="8" l="1"/>
  <c r="C53" i="8" s="1"/>
  <c r="D54" i="8"/>
  <c r="D53" i="8" s="1"/>
  <c r="B28" i="8"/>
  <c r="B51" i="8"/>
  <c r="B49" i="8"/>
  <c r="B42" i="8"/>
  <c r="B40" i="8"/>
  <c r="B26" i="8"/>
  <c r="B24" i="8"/>
  <c r="B17" i="8"/>
  <c r="B15" i="8"/>
  <c r="B35" i="8" l="1"/>
  <c r="B10" i="8"/>
  <c r="H20" i="3"/>
  <c r="G20" i="3"/>
  <c r="F20" i="3"/>
  <c r="E20" i="3"/>
  <c r="D20" i="3"/>
  <c r="B54" i="8" l="1"/>
  <c r="B53" i="8" s="1"/>
  <c r="H38" i="3"/>
  <c r="H26" i="3" s="1"/>
  <c r="G38" i="3"/>
  <c r="F36" i="3"/>
  <c r="E36" i="3"/>
  <c r="D36" i="3"/>
  <c r="F32" i="3"/>
  <c r="E32" i="3"/>
  <c r="D32" i="3"/>
  <c r="F27" i="3"/>
  <c r="E27" i="3"/>
  <c r="D27" i="3"/>
  <c r="F18" i="3"/>
  <c r="E18" i="3"/>
  <c r="D18" i="3"/>
  <c r="F11" i="3"/>
  <c r="E11" i="3"/>
  <c r="D11" i="3"/>
  <c r="F10" i="3" l="1"/>
  <c r="D10" i="3"/>
  <c r="E10" i="3"/>
  <c r="D26" i="3"/>
  <c r="E26" i="3"/>
  <c r="F26" i="3"/>
  <c r="J21" i="10"/>
  <c r="I21" i="10"/>
  <c r="H21" i="10"/>
  <c r="G21" i="10"/>
  <c r="F21" i="10"/>
  <c r="J11" i="10"/>
  <c r="I11" i="10"/>
  <c r="H11" i="10"/>
  <c r="G11" i="10"/>
  <c r="F11" i="10"/>
  <c r="J8" i="10"/>
  <c r="I8" i="10"/>
  <c r="H8" i="10"/>
  <c r="G8" i="10"/>
  <c r="F8" i="10"/>
  <c r="I14" i="10" l="1"/>
  <c r="I22" i="10" s="1"/>
  <c r="I28" i="10" s="1"/>
  <c r="I29" i="10" s="1"/>
  <c r="D39" i="3"/>
  <c r="D38" i="3" s="1"/>
  <c r="J14" i="10"/>
  <c r="J22" i="10" s="1"/>
  <c r="J28" i="10" s="1"/>
  <c r="J29" i="10" s="1"/>
  <c r="H14" i="10"/>
  <c r="H22" i="10" s="1"/>
  <c r="H28" i="10" s="1"/>
  <c r="H29" i="10" s="1"/>
  <c r="G14" i="10"/>
  <c r="G22" i="10" s="1"/>
  <c r="G28" i="10" s="1"/>
  <c r="G29" i="10" s="1"/>
  <c r="F14" i="10"/>
  <c r="F22" i="10" s="1"/>
  <c r="E39" i="3"/>
  <c r="E38" i="3" s="1"/>
  <c r="F39" i="3"/>
  <c r="F38" i="3" s="1"/>
  <c r="F28" i="10" l="1"/>
  <c r="F29" i="10" s="1"/>
  <c r="F36" i="10"/>
  <c r="F37" i="10" l="1"/>
  <c r="H37" i="10" l="1"/>
  <c r="I34" i="10" s="1"/>
  <c r="I37" i="10" l="1"/>
  <c r="J34" i="10" s="1"/>
  <c r="J37" i="10" s="1"/>
</calcChain>
</file>

<file path=xl/sharedStrings.xml><?xml version="1.0" encoding="utf-8"?>
<sst xmlns="http://schemas.openxmlformats.org/spreadsheetml/2006/main" count="297" uniqueCount="122">
  <si>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</si>
  <si>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</si>
  <si>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</si>
  <si>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</si>
  <si>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</si>
  <si>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</si>
  <si>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</si>
  <si>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</si>
  <si>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</si>
  <si>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</si>
  <si>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</si>
  <si>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</si>
  <si>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</si>
  <si>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</si>
  <si>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</si>
  <si>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</si>
  <si>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</si>
  <si>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</si>
  <si>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</si>
  <si>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</si>
  <si>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</si>
  <si>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</si>
  <si>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</si>
  <si>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</si>
  <si>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</si>
  <si>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NAZIV PROGRAMA</t>
  </si>
  <si>
    <t>Naziv izvora financiranja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</si>
  <si>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</si>
  <si>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</si>
  <si>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</si>
  <si>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</si>
  <si>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</si>
  <si>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</si>
  <si>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</si>
  <si>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Projekcija 
za 2026.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</si>
  <si>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</si>
  <si>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</si>
  <si>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</si>
  <si>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</si>
  <si>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</si>
  <si>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</si>
  <si>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</si>
  <si>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</si>
  <si>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</si>
  <si>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</si>
  <si>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</si>
  <si>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</si>
  <si>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</si>
  <si>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</si>
  <si>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</si>
  <si>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</si>
  <si>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</si>
  <si>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</si>
  <si>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</si>
  <si>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</si>
  <si>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</si>
  <si>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</si>
  <si>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</si>
  <si>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</si>
  <si>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</si>
  <si>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</si>
  <si>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</si>
  <si>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</si>
  <si>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</si>
  <si>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</si>
  <si>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</si>
  <si>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</si>
  <si>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</si>
  <si>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</si>
  <si>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imovine</t>
  </si>
  <si>
    <t>Prihodi od upravnih i administrativnih pristojbi, pristojbi po posebnim propisima i naknadama</t>
  </si>
  <si>
    <t>Prihodi od prodaje proizvoda i roba te pruženih usluga i prihodi od donacija</t>
  </si>
  <si>
    <t>Ostali prihodi</t>
  </si>
  <si>
    <t>Financijski rashodi</t>
  </si>
  <si>
    <t>Ostali rashodi</t>
  </si>
  <si>
    <t>Rashodi za dodatna ulaganja na nefinancijskoj imovini</t>
  </si>
  <si>
    <t>Višak / Manjak</t>
  </si>
  <si>
    <t>Višak / manjak prihoda</t>
  </si>
  <si>
    <t>6 Donacije</t>
  </si>
  <si>
    <t xml:space="preserve">  51 Pomoći</t>
  </si>
  <si>
    <t xml:space="preserve">  61 Donacije</t>
  </si>
  <si>
    <t>7 Prihodi od nefinancijske imovine i nadoknade šteta s osnova osigurnja</t>
  </si>
  <si>
    <t xml:space="preserve">  71 Prihodi od prodaje materijalne imovine</t>
  </si>
  <si>
    <t xml:space="preserve">  45 Prihodi od Županije</t>
  </si>
  <si>
    <t xml:space="preserve">  413 Opći prihodi i primici</t>
  </si>
  <si>
    <t xml:space="preserve">  41 Ostali prihodi za posebne namjene</t>
  </si>
  <si>
    <t>8 Primici od financijske imovine i zaduživanja</t>
  </si>
  <si>
    <t xml:space="preserve">  84 Primici od zaduživanja</t>
  </si>
  <si>
    <t>9 Višak / Manjak</t>
  </si>
  <si>
    <t xml:space="preserve">  413 Višak / manjak prihoda</t>
  </si>
  <si>
    <t xml:space="preserve">  51 Pomoći Min</t>
  </si>
  <si>
    <t xml:space="preserve">  54 Pomoći EU</t>
  </si>
  <si>
    <t xml:space="preserve">  57 Pomoći HZZZ</t>
  </si>
  <si>
    <t xml:space="preserve">  5291 Pomoći Sanacija</t>
  </si>
  <si>
    <t>07 ZDRAVSTVO</t>
  </si>
  <si>
    <t>0732 Usluge specijalističkih bolnica</t>
  </si>
  <si>
    <t xml:space="preserve">  54 Prihodi od Županije</t>
  </si>
  <si>
    <t xml:space="preserve">  11 Prihodi od Županije</t>
  </si>
  <si>
    <t>PROGRAM 2512</t>
  </si>
  <si>
    <t>Djelatnost ustanova u zdravstvu</t>
  </si>
  <si>
    <t>Aktivnost 2512-01</t>
  </si>
  <si>
    <t>Administracija i upravljanje</t>
  </si>
  <si>
    <t>Aktivnost 2512-02</t>
  </si>
  <si>
    <t>Investicijsko i tekuće održavanje</t>
  </si>
  <si>
    <t>413 Opći prihodi i primici</t>
  </si>
  <si>
    <t xml:space="preserve"> 45 Prihodi od Županije</t>
  </si>
  <si>
    <t>Kapitalni projekt KP 2512-03</t>
  </si>
  <si>
    <t>INVESTICIJSKO ULAGANJE</t>
  </si>
  <si>
    <t xml:space="preserve"> 11 Prihodi od Županije</t>
  </si>
  <si>
    <t>Izdaci za otplatu glavnice kredita i zajmova</t>
  </si>
  <si>
    <t xml:space="preserve">   54 Pomoći od EU</t>
  </si>
  <si>
    <t xml:space="preserve">   51 Pomoći projekti RH</t>
  </si>
  <si>
    <t>7 Prihodi od nefinancijske imovine</t>
  </si>
  <si>
    <t xml:space="preserve">   57 HZZZ pripravnici</t>
  </si>
  <si>
    <t xml:space="preserve">   5291 Tekuće pomoći od HZZO-a</t>
  </si>
  <si>
    <t>Plan 2024.</t>
  </si>
  <si>
    <t>Proračun za 2025.</t>
  </si>
  <si>
    <t>Projekcija proračuna
za 2027.</t>
  </si>
  <si>
    <t>Izvršenje 2023.</t>
  </si>
  <si>
    <t>FINANCIJSKI PLAN PSIHIJATRIJSKE BOLNICE UGLJAN 
ZA 2025. I PROJEKCIJA ZA 2026. I 2027. GODINU</t>
  </si>
  <si>
    <t>Plan za 2025.</t>
  </si>
  <si>
    <t>Projekcija 
za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</si>
</sst>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5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1"/>
    </font>
    <font>
      <b/>
      <sz val="11"/>
      <color indexed="8"/>
      <name val="Calibri"/>
      <family val="2"/>
      <charset val="238"/>
    </font>
    <font>
      <sz val="10"/>
      <color indexed="8"/>
      <name val="MS Sans Serif"/>
      <family val="2"/>
      <charset val="238"/>
    </font>
    <font>
      <sz val="9.85"/>
      <color indexed="8"/>
      <name val="Times New Roman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74">
    <xf numFmtId="0" fontId="0" fillId="0" borderId="0"/>
    <xf numFmtId="0" fontId="7" fillId="0" borderId="0"/>
    <xf numFmtId="0" fontId="7" fillId="0" borderId="0"/>
    <xf numFmtId="0" fontId="21" fillId="0" borderId="0"/>
    <xf numFmtId="164" fontId="23" fillId="0" borderId="0"/>
    <xf numFmtId="0" fontId="24" fillId="0" borderId="0">
      <alignment vertical="top"/>
      <protection locked="0"/>
    </xf>
    <xf numFmtId="0" fontId="25" fillId="0" borderId="0"/>
    <xf numFmtId="0" fontId="22" fillId="0" borderId="0"/>
    <xf numFmtId="0" fontId="23" fillId="0" borderId="0"/>
    <xf numFmtId="164" fontId="7" fillId="0" borderId="0" applyFont="0" applyFill="0" applyBorder="0" applyAlignment="0" applyProtection="0"/>
    <xf numFmtId="0" fontId="7" fillId="0" borderId="0"/>
    <xf numFmtId="0" fontId="30" fillId="0" borderId="0"/>
    <xf numFmtId="0" fontId="7" fillId="0" borderId="0"/>
    <xf numFmtId="0" fontId="7" fillId="0" borderId="0"/>
    <xf numFmtId="0" fontId="29" fillId="0" borderId="0"/>
    <xf numFmtId="0" fontId="31" fillId="0" borderId="0"/>
    <xf numFmtId="0" fontId="31" fillId="0" borderId="0"/>
    <xf numFmtId="164" fontId="7" fillId="0" borderId="0" applyFont="0" applyFill="0" applyBorder="0" applyAlignment="0" applyProtection="0"/>
    <xf numFmtId="0" fontId="29" fillId="0" borderId="0"/>
    <xf numFmtId="0" fontId="7" fillId="0" borderId="0"/>
    <xf numFmtId="164" fontId="7" fillId="0" borderId="0" applyFont="0" applyFill="0" applyBorder="0" applyAlignment="0" applyProtection="0"/>
    <xf numFmtId="0" fontId="29" fillId="0" borderId="0"/>
    <xf numFmtId="9" fontId="7" fillId="0" borderId="0" applyFont="0" applyFill="0" applyBorder="0" applyAlignment="0" applyProtection="0"/>
    <xf numFmtId="0" fontId="33" fillId="0" borderId="0"/>
    <xf numFmtId="165" fontId="34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7" borderId="0" applyNumberFormat="0" applyBorder="0" applyAlignment="0" applyProtection="0"/>
    <xf numFmtId="0" fontId="30" fillId="9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9" borderId="0" applyNumberFormat="0" applyBorder="0" applyAlignment="0" applyProtection="0"/>
    <xf numFmtId="0" fontId="30" fillId="7" borderId="0" applyNumberFormat="0" applyBorder="0" applyAlignment="0" applyProtection="0"/>
    <xf numFmtId="0" fontId="35" fillId="9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1" borderId="0" applyNumberFormat="0" applyBorder="0" applyAlignment="0" applyProtection="0"/>
    <xf numFmtId="0" fontId="35" fillId="9" borderId="0" applyNumberFormat="0" applyBorder="0" applyAlignment="0" applyProtection="0"/>
    <xf numFmtId="0" fontId="35" fillId="6" borderId="0" applyNumberFormat="0" applyBorder="0" applyAlignment="0" applyProtection="0"/>
    <xf numFmtId="0" fontId="35" fillId="14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6" fillId="18" borderId="0" applyNumberFormat="0" applyBorder="0" applyAlignment="0" applyProtection="0"/>
    <xf numFmtId="0" fontId="37" fillId="19" borderId="7" applyNumberFormat="0" applyAlignment="0" applyProtection="0"/>
    <xf numFmtId="0" fontId="38" fillId="20" borderId="8" applyNumberFormat="0" applyAlignment="0" applyProtection="0"/>
    <xf numFmtId="0" fontId="39" fillId="0" borderId="0" applyNumberFormat="0" applyFill="0" applyBorder="0" applyAlignment="0" applyProtection="0"/>
    <xf numFmtId="0" fontId="40" fillId="9" borderId="0" applyNumberFormat="0" applyBorder="0" applyAlignment="0" applyProtection="0"/>
    <xf numFmtId="0" fontId="41" fillId="0" borderId="9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44" fillId="10" borderId="7" applyNumberFormat="0" applyAlignment="0" applyProtection="0"/>
    <xf numFmtId="0" fontId="45" fillId="0" borderId="12" applyNumberFormat="0" applyFill="0" applyAlignment="0" applyProtection="0"/>
    <xf numFmtId="0" fontId="46" fillId="10" borderId="0" applyNumberFormat="0" applyBorder="0" applyAlignment="0" applyProtection="0"/>
    <xf numFmtId="0" fontId="33" fillId="7" borderId="13" applyNumberFormat="0" applyFont="0" applyAlignment="0" applyProtection="0"/>
    <xf numFmtId="0" fontId="47" fillId="19" borderId="14" applyNumberFormat="0" applyAlignment="0" applyProtection="0"/>
    <xf numFmtId="0" fontId="48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45" fillId="0" borderId="0" applyNumberFormat="0" applyFill="0" applyBorder="0" applyAlignment="0" applyProtection="0"/>
    <xf numFmtId="0" fontId="3" fillId="0" borderId="0"/>
    <xf numFmtId="0" fontId="49" fillId="0" borderId="0"/>
    <xf numFmtId="0" fontId="7" fillId="0" borderId="0"/>
    <xf numFmtId="0" fontId="30" fillId="0" borderId="0"/>
    <xf numFmtId="0" fontId="28" fillId="0" borderId="0"/>
    <xf numFmtId="0" fontId="28" fillId="0" borderId="0"/>
    <xf numFmtId="0" fontId="33" fillId="0" borderId="0"/>
    <xf numFmtId="164" fontId="7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0" fillId="0" borderId="0" xfId="0"/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0" fillId="0" borderId="3" xfId="0" applyFont="1" applyBorder="1" applyAlignment="1">
      <alignment wrapText="1"/>
    </xf>
    <xf numFmtId="0" fontId="0" fillId="0" borderId="0" xfId="0"/>
    <xf numFmtId="0" fontId="7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4" fontId="3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0" fontId="9" fillId="2" borderId="3" xfId="0" quotePrefix="1" applyFont="1" applyFill="1" applyBorder="1" applyAlignment="1">
      <alignment horizontal="left" vertical="center"/>
    </xf>
    <xf numFmtId="4" fontId="27" fillId="2" borderId="4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vertical="center" wrapText="1"/>
    </xf>
    <xf numFmtId="4" fontId="6" fillId="0" borderId="4" xfId="0" applyNumberFormat="1" applyFont="1" applyFill="1" applyBorder="1" applyAlignment="1" applyProtection="1">
      <alignment horizontal="right" vertical="center" wrapText="1"/>
    </xf>
    <xf numFmtId="4" fontId="27" fillId="2" borderId="3" xfId="0" applyNumberFormat="1" applyFont="1" applyFill="1" applyBorder="1" applyAlignment="1">
      <alignment horizontal="right"/>
    </xf>
    <xf numFmtId="49" fontId="26" fillId="0" borderId="6" xfId="3" applyNumberFormat="1" applyFont="1" applyFill="1" applyBorder="1" applyAlignment="1" applyProtection="1">
      <alignment horizontal="left" vertical="center" wrapText="1"/>
    </xf>
    <xf numFmtId="4" fontId="27" fillId="2" borderId="3" xfId="0" applyNumberFormat="1" applyFont="1" applyFill="1" applyBorder="1" applyAlignment="1" applyProtection="1">
      <alignment horizontal="right" wrapText="1"/>
    </xf>
    <xf numFmtId="4" fontId="27" fillId="0" borderId="3" xfId="0" applyNumberFormat="1" applyFont="1" applyFill="1" applyBorder="1" applyAlignment="1" applyProtection="1">
      <alignment horizontal="right" vertical="center" wrapText="1"/>
    </xf>
    <xf numFmtId="4" fontId="6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wrapText="1"/>
    </xf>
    <xf numFmtId="4" fontId="6" fillId="0" borderId="3" xfId="0" applyNumberFormat="1" applyFont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9" fillId="4" borderId="3" xfId="0" applyNumberFormat="1" applyFont="1" applyFill="1" applyBorder="1" applyAlignment="1" applyProtection="1">
      <alignment horizontal="right" wrapText="1"/>
    </xf>
    <xf numFmtId="4" fontId="9" fillId="3" borderId="1" xfId="0" quotePrefix="1" applyNumberFormat="1" applyFont="1" applyFill="1" applyBorder="1" applyAlignment="1">
      <alignment horizontal="right"/>
    </xf>
    <xf numFmtId="4" fontId="9" fillId="3" borderId="3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0" fillId="0" borderId="0" xfId="0" applyFill="1"/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4" fontId="6" fillId="2" borderId="3" xfId="0" applyNumberFormat="1" applyFont="1" applyFill="1" applyBorder="1" applyAlignment="1" applyProtection="1">
      <alignment horizontal="right" wrapTex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27" fillId="2" borderId="1" xfId="0" applyNumberFormat="1" applyFont="1" applyFill="1" applyBorder="1" applyAlignment="1" applyProtection="1">
      <alignment horizontal="left" vertical="center" wrapText="1"/>
    </xf>
    <xf numFmtId="0" fontId="27" fillId="2" borderId="2" xfId="0" applyNumberFormat="1" applyFont="1" applyFill="1" applyBorder="1" applyAlignment="1" applyProtection="1">
      <alignment horizontal="left" vertical="center" wrapTex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7" fillId="2" borderId="1" xfId="0" applyNumberFormat="1" applyFont="1" applyFill="1" applyBorder="1" applyAlignment="1" applyProtection="1">
      <alignment horizontal="center" vertical="center" wrapText="1"/>
    </xf>
    <xf numFmtId="0" fontId="27" fillId="2" borderId="2" xfId="0" applyNumberFormat="1" applyFont="1" applyFill="1" applyBorder="1" applyAlignment="1" applyProtection="1">
      <alignment horizontal="center" vertical="center" wrapText="1"/>
    </xf>
    <xf numFmtId="0" fontId="27" fillId="2" borderId="4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</cellXfs>
  <cellStyles count="74">
    <cellStyle name="20% - Accent1 2" xfId="25"/>
    <cellStyle name="20% - Accent2 2" xfId="26"/>
    <cellStyle name="20% - Accent3 2" xfId="27"/>
    <cellStyle name="20% - Accent4 2" xfId="28"/>
    <cellStyle name="20% - Accent5 2" xfId="29"/>
    <cellStyle name="20% - Accent6 2" xfId="30"/>
    <cellStyle name="40% - Accent1 2" xfId="31"/>
    <cellStyle name="40% - Accent2 2" xfId="32"/>
    <cellStyle name="40% - Accent3 2" xfId="33"/>
    <cellStyle name="40% - Accent4 2" xfId="34"/>
    <cellStyle name="40% - Accent5 2" xfId="35"/>
    <cellStyle name="40% - Accent6 2" xfId="36"/>
    <cellStyle name="60% - Accent1 2" xfId="37"/>
    <cellStyle name="60% - Accent2 2" xfId="38"/>
    <cellStyle name="60% - Accent3 2" xfId="39"/>
    <cellStyle name="60% - Accent4 2" xfId="40"/>
    <cellStyle name="60% - Accent5 2" xfId="41"/>
    <cellStyle name="60% - Accent6 2" xfId="42"/>
    <cellStyle name="Accent1 2" xfId="43"/>
    <cellStyle name="Accent2 2" xfId="44"/>
    <cellStyle name="Accent3 2" xfId="45"/>
    <cellStyle name="Accent4 2" xfId="46"/>
    <cellStyle name="Accent5 2" xfId="47"/>
    <cellStyle name="Accent6 2" xfId="48"/>
    <cellStyle name="Bad 2" xfId="49"/>
    <cellStyle name="Calculation 2" xfId="50"/>
    <cellStyle name="Check Cell 2" xfId="51"/>
    <cellStyle name="Comma 2" xfId="4"/>
    <cellStyle name="Comma 3" xfId="9"/>
    <cellStyle name="Explanatory Text 2" xfId="52"/>
    <cellStyle name="Good 2" xfId="53"/>
    <cellStyle name="Heading 1 2" xfId="54"/>
    <cellStyle name="Heading 2 2" xfId="55"/>
    <cellStyle name="Heading 3 2" xfId="56"/>
    <cellStyle name="Heading 4 2" xfId="57"/>
    <cellStyle name="Hyperlink 2" xfId="5"/>
    <cellStyle name="Hyperlink 3" xfId="6"/>
    <cellStyle name="Input 2" xfId="58"/>
    <cellStyle name="Linked Cell 2" xfId="59"/>
    <cellStyle name="Neutral 2" xfId="60"/>
    <cellStyle name="Normal" xfId="0" builtinId="0"/>
    <cellStyle name="Normal 2" xfId="1"/>
    <cellStyle name="Normal 2 2" xfId="7"/>
    <cellStyle name="Normal 3" xfId="8"/>
    <cellStyle name="Normal 3 2" xfId="10"/>
    <cellStyle name="Normal 4" xfId="3"/>
    <cellStyle name="Normal 4 2" xfId="67"/>
    <cellStyle name="Normalno 2" xfId="11"/>
    <cellStyle name="Normalno 2 2" xfId="71"/>
    <cellStyle name="Normalno 2 2 2" xfId="70"/>
    <cellStyle name="Normalno 2 3" xfId="69"/>
    <cellStyle name="Normalno 2 4" xfId="68"/>
    <cellStyle name="Normalno 3" xfId="12"/>
    <cellStyle name="Normalno 4" xfId="13"/>
    <cellStyle name="Normalno 5" xfId="14"/>
    <cellStyle name="Normalno 5 2" xfId="21"/>
    <cellStyle name="Normalno 5 3" xfId="72"/>
    <cellStyle name="Normalno 6" xfId="19"/>
    <cellStyle name="Normalno 7" xfId="18"/>
    <cellStyle name="Normalno 8" xfId="23"/>
    <cellStyle name="Normalno 9" xfId="66"/>
    <cellStyle name="Note 2" xfId="61"/>
    <cellStyle name="Obično_GFI-POD ver. 1.0.5" xfId="2"/>
    <cellStyle name="Output 2" xfId="62"/>
    <cellStyle name="Postotak 2" xfId="22"/>
    <cellStyle name="TableStyleLight1" xfId="15"/>
    <cellStyle name="TableStyleLight1 2" xfId="16"/>
    <cellStyle name="Title 2" xfId="63"/>
    <cellStyle name="Total 2" xfId="64"/>
    <cellStyle name="Warning Text 2" xfId="65"/>
    <cellStyle name="Zarez 2" xfId="17"/>
    <cellStyle name="Zarez 3" xfId="20"/>
    <cellStyle name="Zarez 4" xfId="24"/>
    <cellStyle name="Zarez 5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selection activeCell="I10" sqref="I10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23" t="s">
        <v>119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18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x14ac:dyDescent="0.25">
      <c r="A3" s="123" t="s">
        <v>19</v>
      </c>
      <c r="B3" s="123"/>
      <c r="C3" s="123"/>
      <c r="D3" s="123"/>
      <c r="E3" s="123"/>
      <c r="F3" s="123"/>
      <c r="G3" s="123"/>
      <c r="H3" s="123"/>
      <c r="I3" s="136"/>
      <c r="J3" s="136"/>
    </row>
    <row r="4" spans="1:10" ht="18" x14ac:dyDescent="0.25">
      <c r="A4" s="19"/>
      <c r="B4" s="19"/>
      <c r="C4" s="19"/>
      <c r="D4" s="19"/>
      <c r="E4" s="19"/>
      <c r="F4" s="19"/>
      <c r="G4" s="19"/>
      <c r="H4" s="19"/>
      <c r="I4" s="4"/>
      <c r="J4" s="4"/>
    </row>
    <row r="5" spans="1:10" ht="15.75" x14ac:dyDescent="0.25">
      <c r="A5" s="123" t="s">
        <v>27</v>
      </c>
      <c r="B5" s="124"/>
      <c r="C5" s="124"/>
      <c r="D5" s="124"/>
      <c r="E5" s="124"/>
      <c r="F5" s="124"/>
      <c r="G5" s="124"/>
      <c r="H5" s="124"/>
      <c r="I5" s="124"/>
      <c r="J5" s="124"/>
    </row>
    <row r="6" spans="1:10" ht="18" x14ac:dyDescent="0.25">
      <c r="A6" s="1"/>
      <c r="B6" s="2"/>
      <c r="C6" s="2"/>
      <c r="D6" s="2"/>
      <c r="E6" s="5"/>
      <c r="F6" s="6"/>
      <c r="G6" s="6"/>
      <c r="H6" s="6"/>
      <c r="I6" s="6"/>
      <c r="J6" s="28" t="s">
        <v>35</v>
      </c>
    </row>
    <row r="7" spans="1:10" ht="25.5" x14ac:dyDescent="0.25">
      <c r="A7" s="24"/>
      <c r="B7" s="25"/>
      <c r="C7" s="25"/>
      <c r="D7" s="26"/>
      <c r="E7" s="27"/>
      <c r="F7" s="110" t="s">
        <v>118</v>
      </c>
      <c r="G7" s="110" t="s">
        <v>115</v>
      </c>
      <c r="H7" s="110" t="s">
        <v>116</v>
      </c>
      <c r="I7" s="110" t="s">
        <v>42</v>
      </c>
      <c r="J7" s="110" t="s">
        <v>117</v>
      </c>
    </row>
    <row r="8" spans="1:10" x14ac:dyDescent="0.25">
      <c r="A8" s="128" t="s">
        <v>0</v>
      </c>
      <c r="B8" s="122"/>
      <c r="C8" s="122"/>
      <c r="D8" s="122"/>
      <c r="E8" s="137"/>
      <c r="F8" s="72">
        <f>F9+F10</f>
        <v>8793003.2300000004</v>
      </c>
      <c r="G8" s="72">
        <f t="shared" ref="G8:J8" si="0">G9+G10</f>
        <v>12075633.180000002</v>
      </c>
      <c r="H8" s="72">
        <f t="shared" si="0"/>
        <v>14002954.109999999</v>
      </c>
      <c r="I8" s="72">
        <f t="shared" si="0"/>
        <v>14478137.73</v>
      </c>
      <c r="J8" s="72">
        <f t="shared" si="0"/>
        <v>13762921.32</v>
      </c>
    </row>
    <row r="9" spans="1:10" x14ac:dyDescent="0.25">
      <c r="A9" s="138" t="s">
        <v>36</v>
      </c>
      <c r="B9" s="139"/>
      <c r="C9" s="139"/>
      <c r="D9" s="139"/>
      <c r="E9" s="135"/>
      <c r="F9" s="73">
        <v>8792384.6400000006</v>
      </c>
      <c r="G9" s="73">
        <v>12075010.380000001</v>
      </c>
      <c r="H9" s="73">
        <v>14001954.109999999</v>
      </c>
      <c r="I9" s="73">
        <v>14477637.73</v>
      </c>
      <c r="J9" s="73">
        <v>13762921.32</v>
      </c>
    </row>
    <row r="10" spans="1:10" x14ac:dyDescent="0.25">
      <c r="A10" s="140" t="s">
        <v>37</v>
      </c>
      <c r="B10" s="135"/>
      <c r="C10" s="135"/>
      <c r="D10" s="135"/>
      <c r="E10" s="135"/>
      <c r="F10" s="73">
        <v>618.59</v>
      </c>
      <c r="G10" s="73">
        <v>622.79999999999995</v>
      </c>
      <c r="H10" s="73">
        <v>1000</v>
      </c>
      <c r="I10" s="73">
        <v>500</v>
      </c>
      <c r="J10" s="73">
        <v>0</v>
      </c>
    </row>
    <row r="11" spans="1:10" x14ac:dyDescent="0.25">
      <c r="A11" s="29" t="s">
        <v>1</v>
      </c>
      <c r="B11" s="38"/>
      <c r="C11" s="38"/>
      <c r="D11" s="38"/>
      <c r="E11" s="38"/>
      <c r="F11" s="72">
        <f>F12+F13</f>
        <v>8908444.1499999985</v>
      </c>
      <c r="G11" s="72">
        <f t="shared" ref="G11:J11" si="1">G12+G13</f>
        <v>10891131.189999999</v>
      </c>
      <c r="H11" s="72">
        <f t="shared" si="1"/>
        <v>12847504.189999999</v>
      </c>
      <c r="I11" s="72">
        <f t="shared" si="1"/>
        <v>12922921.32</v>
      </c>
      <c r="J11" s="72">
        <f t="shared" si="1"/>
        <v>13630000</v>
      </c>
    </row>
    <row r="12" spans="1:10" x14ac:dyDescent="0.25">
      <c r="A12" s="141" t="s">
        <v>38</v>
      </c>
      <c r="B12" s="139"/>
      <c r="C12" s="139"/>
      <c r="D12" s="139"/>
      <c r="E12" s="139"/>
      <c r="F12" s="73">
        <v>8649874.7799999993</v>
      </c>
      <c r="G12" s="73">
        <v>10040313.25</v>
      </c>
      <c r="H12" s="73">
        <v>10616344.189999999</v>
      </c>
      <c r="I12" s="73">
        <v>11030000</v>
      </c>
      <c r="J12" s="74">
        <v>11630000</v>
      </c>
    </row>
    <row r="13" spans="1:10" x14ac:dyDescent="0.25">
      <c r="A13" s="134" t="s">
        <v>39</v>
      </c>
      <c r="B13" s="135"/>
      <c r="C13" s="135"/>
      <c r="D13" s="135"/>
      <c r="E13" s="135"/>
      <c r="F13" s="75">
        <v>258569.37</v>
      </c>
      <c r="G13" s="75">
        <v>850817.94</v>
      </c>
      <c r="H13" s="75">
        <v>2231160</v>
      </c>
      <c r="I13" s="75">
        <v>1892921.32</v>
      </c>
      <c r="J13" s="74">
        <v>2000000</v>
      </c>
    </row>
    <row r="14" spans="1:10" x14ac:dyDescent="0.25">
      <c r="A14" s="121" t="s">
        <v>61</v>
      </c>
      <c r="B14" s="122"/>
      <c r="C14" s="122"/>
      <c r="D14" s="122"/>
      <c r="E14" s="122"/>
      <c r="F14" s="72">
        <f>F8-F11</f>
        <v>-115440.91999999806</v>
      </c>
      <c r="G14" s="72">
        <f t="shared" ref="G14:J14" si="2">G8-G11</f>
        <v>1184501.9900000021</v>
      </c>
      <c r="H14" s="72">
        <f t="shared" si="2"/>
        <v>1155449.92</v>
      </c>
      <c r="I14" s="72">
        <f t="shared" si="2"/>
        <v>1555216.4100000001</v>
      </c>
      <c r="J14" s="72">
        <f t="shared" si="2"/>
        <v>132921.3200000003</v>
      </c>
    </row>
    <row r="15" spans="1:10" ht="18" x14ac:dyDescent="0.25">
      <c r="A15" s="19"/>
      <c r="B15" s="17"/>
      <c r="C15" s="17"/>
      <c r="D15" s="17"/>
      <c r="E15" s="17"/>
      <c r="F15" s="17"/>
      <c r="G15" s="17"/>
      <c r="H15" s="18"/>
      <c r="I15" s="18"/>
      <c r="J15" s="18"/>
    </row>
    <row r="16" spans="1:10" ht="15.75" x14ac:dyDescent="0.25">
      <c r="A16" s="123" t="s">
        <v>28</v>
      </c>
      <c r="B16" s="124"/>
      <c r="C16" s="124"/>
      <c r="D16" s="124"/>
      <c r="E16" s="124"/>
      <c r="F16" s="124"/>
      <c r="G16" s="124"/>
      <c r="H16" s="124"/>
      <c r="I16" s="124"/>
      <c r="J16" s="124"/>
    </row>
    <row r="17" spans="1:10" ht="18" x14ac:dyDescent="0.25">
      <c r="A17" s="19"/>
      <c r="B17" s="17"/>
      <c r="C17" s="17"/>
      <c r="D17" s="17"/>
      <c r="E17" s="17"/>
      <c r="F17" s="17"/>
      <c r="G17" s="17"/>
      <c r="H17" s="18"/>
      <c r="I17" s="18"/>
      <c r="J17" s="18"/>
    </row>
    <row r="18" spans="1:10" ht="25.5" x14ac:dyDescent="0.25">
      <c r="A18" s="24"/>
      <c r="B18" s="25"/>
      <c r="C18" s="25"/>
      <c r="D18" s="26"/>
      <c r="E18" s="27"/>
      <c r="F18" s="111" t="s">
        <v>118</v>
      </c>
      <c r="G18" s="111" t="s">
        <v>115</v>
      </c>
      <c r="H18" s="111" t="s">
        <v>116</v>
      </c>
      <c r="I18" s="111" t="s">
        <v>42</v>
      </c>
      <c r="J18" s="111" t="s">
        <v>117</v>
      </c>
    </row>
    <row r="19" spans="1:10" x14ac:dyDescent="0.25">
      <c r="A19" s="134" t="s">
        <v>40</v>
      </c>
      <c r="B19" s="135"/>
      <c r="C19" s="135"/>
      <c r="D19" s="135"/>
      <c r="E19" s="135"/>
      <c r="F19" s="75">
        <v>0</v>
      </c>
      <c r="G19" s="75">
        <v>0</v>
      </c>
      <c r="H19" s="75">
        <v>0</v>
      </c>
      <c r="I19" s="75">
        <v>0</v>
      </c>
      <c r="J19" s="74">
        <v>0</v>
      </c>
    </row>
    <row r="20" spans="1:10" x14ac:dyDescent="0.25">
      <c r="A20" s="134" t="s">
        <v>41</v>
      </c>
      <c r="B20" s="135"/>
      <c r="C20" s="135"/>
      <c r="D20" s="135"/>
      <c r="E20" s="135"/>
      <c r="F20" s="75">
        <v>235957.56</v>
      </c>
      <c r="G20" s="75">
        <v>130414.26</v>
      </c>
      <c r="H20" s="75">
        <v>132921.32</v>
      </c>
      <c r="I20" s="75">
        <v>132921.32</v>
      </c>
      <c r="J20" s="74">
        <v>132921.32</v>
      </c>
    </row>
    <row r="21" spans="1:10" x14ac:dyDescent="0.25">
      <c r="A21" s="121" t="s">
        <v>2</v>
      </c>
      <c r="B21" s="122"/>
      <c r="C21" s="122"/>
      <c r="D21" s="122"/>
      <c r="E21" s="122"/>
      <c r="F21" s="72">
        <f>F19-F20</f>
        <v>-235957.56</v>
      </c>
      <c r="G21" s="72">
        <f t="shared" ref="G21:J21" si="3">G19-G20</f>
        <v>-130414.26</v>
      </c>
      <c r="H21" s="72">
        <f t="shared" si="3"/>
        <v>-132921.32</v>
      </c>
      <c r="I21" s="72">
        <f t="shared" si="3"/>
        <v>-132921.32</v>
      </c>
      <c r="J21" s="72">
        <f t="shared" si="3"/>
        <v>-132921.32</v>
      </c>
    </row>
    <row r="22" spans="1:10" x14ac:dyDescent="0.25">
      <c r="A22" s="121" t="s">
        <v>62</v>
      </c>
      <c r="B22" s="122"/>
      <c r="C22" s="122"/>
      <c r="D22" s="122"/>
      <c r="E22" s="122"/>
      <c r="F22" s="72">
        <f>F14+F21</f>
        <v>-351398.47999999806</v>
      </c>
      <c r="G22" s="72">
        <f t="shared" ref="G22:J22" si="4">G14+G21</f>
        <v>1054087.7300000021</v>
      </c>
      <c r="H22" s="72">
        <f t="shared" si="4"/>
        <v>1022528.5999999999</v>
      </c>
      <c r="I22" s="72">
        <f t="shared" si="4"/>
        <v>1422295.09</v>
      </c>
      <c r="J22" s="72">
        <f t="shared" si="4"/>
        <v>2.9103830456733704E-10</v>
      </c>
    </row>
    <row r="23" spans="1:10" ht="18" x14ac:dyDescent="0.25">
      <c r="A23" s="16"/>
      <c r="B23" s="17"/>
      <c r="C23" s="17"/>
      <c r="D23" s="17"/>
      <c r="E23" s="17"/>
      <c r="F23" s="17"/>
      <c r="G23" s="17"/>
      <c r="H23" s="18"/>
      <c r="I23" s="18"/>
      <c r="J23" s="18"/>
    </row>
    <row r="24" spans="1:10" ht="15.75" x14ac:dyDescent="0.25">
      <c r="A24" s="123" t="s">
        <v>63</v>
      </c>
      <c r="B24" s="124"/>
      <c r="C24" s="124"/>
      <c r="D24" s="124"/>
      <c r="E24" s="124"/>
      <c r="F24" s="124"/>
      <c r="G24" s="124"/>
      <c r="H24" s="124"/>
      <c r="I24" s="124"/>
      <c r="J24" s="124"/>
    </row>
    <row r="25" spans="1:10" ht="15.75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</row>
    <row r="26" spans="1:10" ht="25.5" x14ac:dyDescent="0.25">
      <c r="A26" s="24"/>
      <c r="B26" s="25"/>
      <c r="C26" s="25"/>
      <c r="D26" s="26"/>
      <c r="E26" s="27"/>
      <c r="F26" s="111" t="s">
        <v>118</v>
      </c>
      <c r="G26" s="111" t="s">
        <v>115</v>
      </c>
      <c r="H26" s="111" t="s">
        <v>116</v>
      </c>
      <c r="I26" s="111" t="s">
        <v>42</v>
      </c>
      <c r="J26" s="111" t="s">
        <v>117</v>
      </c>
    </row>
    <row r="27" spans="1:10" ht="15" customHeight="1" x14ac:dyDescent="0.25">
      <c r="A27" s="125" t="s">
        <v>64</v>
      </c>
      <c r="B27" s="126"/>
      <c r="C27" s="126"/>
      <c r="D27" s="126"/>
      <c r="E27" s="127"/>
      <c r="F27" s="76"/>
      <c r="G27" s="76">
        <v>0</v>
      </c>
      <c r="H27" s="76">
        <v>0</v>
      </c>
      <c r="I27" s="76">
        <v>0</v>
      </c>
      <c r="J27" s="77">
        <v>0</v>
      </c>
    </row>
    <row r="28" spans="1:10" ht="15" customHeight="1" x14ac:dyDescent="0.25">
      <c r="A28" s="121" t="s">
        <v>65</v>
      </c>
      <c r="B28" s="122"/>
      <c r="C28" s="122"/>
      <c r="D28" s="122"/>
      <c r="E28" s="122"/>
      <c r="F28" s="78">
        <f>F22+F27</f>
        <v>-351398.47999999806</v>
      </c>
      <c r="G28" s="78">
        <f t="shared" ref="G28:J28" si="5">G22+G27</f>
        <v>1054087.7300000021</v>
      </c>
      <c r="H28" s="78">
        <f t="shared" si="5"/>
        <v>1022528.5999999999</v>
      </c>
      <c r="I28" s="78">
        <f t="shared" si="5"/>
        <v>1422295.09</v>
      </c>
      <c r="J28" s="79">
        <f t="shared" si="5"/>
        <v>2.9103830456733704E-10</v>
      </c>
    </row>
    <row r="29" spans="1:10" ht="45" customHeight="1" x14ac:dyDescent="0.25">
      <c r="A29" s="128" t="s">
        <v>66</v>
      </c>
      <c r="B29" s="129"/>
      <c r="C29" s="129"/>
      <c r="D29" s="129"/>
      <c r="E29" s="130"/>
      <c r="F29" s="78">
        <f>F14+F21+F27-F28</f>
        <v>0</v>
      </c>
      <c r="G29" s="78">
        <f t="shared" ref="G29:J29" si="6">G14+G21+G27-G28</f>
        <v>0</v>
      </c>
      <c r="H29" s="78">
        <f t="shared" si="6"/>
        <v>0</v>
      </c>
      <c r="I29" s="78">
        <f t="shared" si="6"/>
        <v>0</v>
      </c>
      <c r="J29" s="79">
        <f t="shared" si="6"/>
        <v>0</v>
      </c>
    </row>
    <row r="30" spans="1:10" ht="15.75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</row>
    <row r="31" spans="1:10" ht="15.75" x14ac:dyDescent="0.25">
      <c r="A31" s="131" t="s">
        <v>60</v>
      </c>
      <c r="B31" s="131"/>
      <c r="C31" s="131"/>
      <c r="D31" s="131"/>
      <c r="E31" s="131"/>
      <c r="F31" s="131"/>
      <c r="G31" s="131"/>
      <c r="H31" s="131"/>
      <c r="I31" s="131"/>
      <c r="J31" s="131"/>
    </row>
    <row r="32" spans="1:10" ht="18" x14ac:dyDescent="0.25">
      <c r="A32" s="41"/>
      <c r="B32" s="42"/>
      <c r="C32" s="42"/>
      <c r="D32" s="42"/>
      <c r="E32" s="42"/>
      <c r="F32" s="42"/>
      <c r="G32" s="42"/>
      <c r="H32" s="43"/>
      <c r="I32" s="43"/>
      <c r="J32" s="43"/>
    </row>
    <row r="33" spans="1:10" ht="25.5" x14ac:dyDescent="0.25">
      <c r="A33" s="44"/>
      <c r="B33" s="45"/>
      <c r="C33" s="45"/>
      <c r="D33" s="46"/>
      <c r="E33" s="47"/>
      <c r="F33" s="111" t="s">
        <v>118</v>
      </c>
      <c r="G33" s="111" t="s">
        <v>115</v>
      </c>
      <c r="H33" s="111" t="s">
        <v>116</v>
      </c>
      <c r="I33" s="111" t="s">
        <v>42</v>
      </c>
      <c r="J33" s="111" t="s">
        <v>117</v>
      </c>
    </row>
    <row r="34" spans="1:10" x14ac:dyDescent="0.25">
      <c r="A34" s="125" t="s">
        <v>64</v>
      </c>
      <c r="B34" s="126"/>
      <c r="C34" s="126"/>
      <c r="D34" s="126"/>
      <c r="E34" s="127"/>
      <c r="F34" s="76">
        <v>-3147512.94</v>
      </c>
      <c r="G34" s="76">
        <v>-3498911.42</v>
      </c>
      <c r="H34" s="76">
        <v>-2444823.69</v>
      </c>
      <c r="I34" s="76">
        <f>H37</f>
        <v>-1422295.0899999999</v>
      </c>
      <c r="J34" s="77">
        <f>I37</f>
        <v>2.3283064365386963E-10</v>
      </c>
    </row>
    <row r="35" spans="1:10" ht="28.5" customHeight="1" x14ac:dyDescent="0.25">
      <c r="A35" s="125" t="s">
        <v>67</v>
      </c>
      <c r="B35" s="126"/>
      <c r="C35" s="126"/>
      <c r="D35" s="126"/>
      <c r="E35" s="127"/>
      <c r="F35" s="76">
        <v>1061782.47</v>
      </c>
      <c r="G35" s="76">
        <v>1054087.73</v>
      </c>
      <c r="H35" s="76">
        <v>1022528.6</v>
      </c>
      <c r="I35" s="76">
        <v>1422295.09</v>
      </c>
      <c r="J35" s="77">
        <v>0</v>
      </c>
    </row>
    <row r="36" spans="1:10" x14ac:dyDescent="0.25">
      <c r="A36" s="125" t="s">
        <v>68</v>
      </c>
      <c r="B36" s="132"/>
      <c r="C36" s="132"/>
      <c r="D36" s="132"/>
      <c r="E36" s="133"/>
      <c r="F36" s="76">
        <f>F22</f>
        <v>-351398.47999999806</v>
      </c>
      <c r="G36" s="76">
        <v>0</v>
      </c>
      <c r="H36" s="76">
        <v>0</v>
      </c>
      <c r="I36" s="76">
        <v>0</v>
      </c>
      <c r="J36" s="77">
        <v>0</v>
      </c>
    </row>
    <row r="37" spans="1:10" ht="15" customHeight="1" x14ac:dyDescent="0.25">
      <c r="A37" s="121" t="s">
        <v>65</v>
      </c>
      <c r="B37" s="122"/>
      <c r="C37" s="122"/>
      <c r="D37" s="122"/>
      <c r="E37" s="122"/>
      <c r="F37" s="80">
        <f>F34+F36</f>
        <v>-3498911.4199999981</v>
      </c>
      <c r="G37" s="80">
        <f>G34+G35+G36</f>
        <v>-2444823.69</v>
      </c>
      <c r="H37" s="80">
        <f>H34+H35+H36</f>
        <v>-1422295.0899999999</v>
      </c>
      <c r="I37" s="80">
        <f>I34+I35+I36</f>
        <v>2.3283064365386963E-10</v>
      </c>
      <c r="J37" s="81">
        <f t="shared" ref="J37" si="7">J34-J35+J36</f>
        <v>2.3283064365386963E-10</v>
      </c>
    </row>
    <row r="38" spans="1:10" ht="17.25" customHeight="1" x14ac:dyDescent="0.25">
      <c r="I38" s="82"/>
    </row>
    <row r="39" spans="1:10" x14ac:dyDescent="0.25">
      <c r="A39" s="119"/>
      <c r="B39" s="120"/>
      <c r="C39" s="120"/>
      <c r="D39" s="120"/>
      <c r="E39" s="120"/>
      <c r="F39" s="120"/>
      <c r="G39" s="120"/>
      <c r="H39" s="120"/>
      <c r="I39" s="120"/>
      <c r="J39" s="120"/>
    </row>
    <row r="40" spans="1:10" ht="9" customHeight="1" x14ac:dyDescent="0.25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workbookViewId="0">
      <selection activeCell="F43" sqref="F4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123" t="s">
        <v>119</v>
      </c>
      <c r="B1" s="123"/>
      <c r="C1" s="123"/>
      <c r="D1" s="123"/>
      <c r="E1" s="123"/>
      <c r="F1" s="123"/>
      <c r="G1" s="123"/>
      <c r="H1" s="123"/>
      <c r="I1" s="103"/>
      <c r="J1" s="103"/>
    </row>
    <row r="2" spans="1:10" ht="18" customHeight="1" x14ac:dyDescent="0.25">
      <c r="A2" s="112"/>
      <c r="B2" s="112"/>
      <c r="C2" s="112"/>
      <c r="D2" s="112"/>
      <c r="E2" s="112"/>
      <c r="F2" s="112"/>
      <c r="G2" s="112"/>
      <c r="H2" s="112"/>
    </row>
    <row r="3" spans="1:10" ht="15.75" customHeight="1" x14ac:dyDescent="0.25">
      <c r="A3" s="123" t="s">
        <v>19</v>
      </c>
      <c r="B3" s="123"/>
      <c r="C3" s="123"/>
      <c r="D3" s="123"/>
      <c r="E3" s="123"/>
      <c r="F3" s="123"/>
      <c r="G3" s="123"/>
      <c r="H3" s="123"/>
    </row>
    <row r="4" spans="1:10" ht="15" customHeight="1" x14ac:dyDescent="0.25">
      <c r="A4" s="112"/>
      <c r="B4" s="112"/>
      <c r="C4" s="112"/>
      <c r="D4" s="112"/>
      <c r="E4" s="112"/>
      <c r="F4" s="112"/>
      <c r="G4" s="113"/>
      <c r="H4" s="113"/>
    </row>
    <row r="5" spans="1:10" ht="18" customHeight="1" x14ac:dyDescent="0.25">
      <c r="A5" s="123" t="s">
        <v>4</v>
      </c>
      <c r="B5" s="123"/>
      <c r="C5" s="123"/>
      <c r="D5" s="123"/>
      <c r="E5" s="123"/>
      <c r="F5" s="123"/>
      <c r="G5" s="123"/>
      <c r="H5" s="123"/>
    </row>
    <row r="6" spans="1:10" ht="15" customHeight="1" x14ac:dyDescent="0.25">
      <c r="A6" s="112"/>
      <c r="B6" s="112"/>
      <c r="C6" s="112"/>
      <c r="D6" s="112"/>
      <c r="E6" s="112"/>
      <c r="F6" s="112"/>
      <c r="G6" s="113"/>
      <c r="H6" s="113"/>
    </row>
    <row r="7" spans="1:10" ht="15.75" customHeight="1" x14ac:dyDescent="0.25">
      <c r="A7" s="123" t="s">
        <v>43</v>
      </c>
      <c r="B7" s="123"/>
      <c r="C7" s="123"/>
      <c r="D7" s="123"/>
      <c r="E7" s="123"/>
      <c r="F7" s="123"/>
      <c r="G7" s="123"/>
      <c r="H7" s="123"/>
    </row>
    <row r="8" spans="1:10" ht="15" customHeight="1" x14ac:dyDescent="0.25">
      <c r="A8" s="112"/>
      <c r="B8" s="112"/>
      <c r="C8" s="112"/>
      <c r="D8" s="112"/>
      <c r="E8" s="112"/>
      <c r="F8" s="112"/>
      <c r="G8" s="113"/>
      <c r="H8" s="113"/>
    </row>
    <row r="9" spans="1:10" ht="26.25" customHeight="1" x14ac:dyDescent="0.25">
      <c r="A9" s="115" t="s">
        <v>5</v>
      </c>
      <c r="B9" s="114" t="s">
        <v>6</v>
      </c>
      <c r="C9" s="114" t="s">
        <v>3</v>
      </c>
      <c r="D9" s="114" t="s">
        <v>118</v>
      </c>
      <c r="E9" s="115" t="s">
        <v>115</v>
      </c>
      <c r="F9" s="115" t="s">
        <v>120</v>
      </c>
      <c r="G9" s="115" t="s">
        <v>34</v>
      </c>
      <c r="H9" s="115" t="s">
        <v>121</v>
      </c>
    </row>
    <row r="10" spans="1:10" ht="15" customHeight="1" x14ac:dyDescent="0.25">
      <c r="A10" s="117"/>
      <c r="B10" s="118"/>
      <c r="C10" s="116" t="s">
        <v>0</v>
      </c>
      <c r="D10" s="65">
        <f>D11+D18+D20</f>
        <v>8793003.2300000004</v>
      </c>
      <c r="E10" s="64">
        <f t="shared" ref="E10:H10" si="0">E11+E18+E20</f>
        <v>12075633.18</v>
      </c>
      <c r="F10" s="64">
        <f>F11+F18+F20</f>
        <v>14002954.109999999</v>
      </c>
      <c r="G10" s="64">
        <f t="shared" si="0"/>
        <v>14478137.73</v>
      </c>
      <c r="H10" s="64">
        <f t="shared" si="0"/>
        <v>13762921.32</v>
      </c>
    </row>
    <row r="11" spans="1:10" ht="15.75" customHeight="1" x14ac:dyDescent="0.25">
      <c r="A11" s="7">
        <v>6</v>
      </c>
      <c r="B11" s="7"/>
      <c r="C11" s="7" t="s">
        <v>7</v>
      </c>
      <c r="D11" s="63">
        <f>SUM(D12:D17)</f>
        <v>8792384.6400000006</v>
      </c>
      <c r="E11" s="66">
        <f t="shared" ref="E11:F11" si="1">SUM(E12:E17)</f>
        <v>12075010.379999999</v>
      </c>
      <c r="F11" s="66">
        <f t="shared" si="1"/>
        <v>14001954.109999999</v>
      </c>
      <c r="G11" s="66">
        <v>14477637.73</v>
      </c>
      <c r="H11" s="66">
        <v>13762921.32</v>
      </c>
    </row>
    <row r="12" spans="1:10" ht="38.25" x14ac:dyDescent="0.25">
      <c r="A12" s="7"/>
      <c r="B12" s="12">
        <v>63</v>
      </c>
      <c r="C12" s="56" t="s">
        <v>30</v>
      </c>
      <c r="D12" s="59">
        <v>798179.11</v>
      </c>
      <c r="E12" s="60">
        <v>1506670.82</v>
      </c>
      <c r="F12" s="60">
        <v>2415000</v>
      </c>
      <c r="G12" s="60"/>
      <c r="H12" s="60"/>
    </row>
    <row r="13" spans="1:10" x14ac:dyDescent="0.25">
      <c r="A13" s="7"/>
      <c r="B13" s="12">
        <v>64</v>
      </c>
      <c r="C13" s="56" t="s">
        <v>69</v>
      </c>
      <c r="D13" s="59">
        <v>11.18</v>
      </c>
      <c r="E13" s="60">
        <v>30</v>
      </c>
      <c r="F13" s="60">
        <v>25</v>
      </c>
      <c r="G13" s="60"/>
      <c r="H13" s="60"/>
    </row>
    <row r="14" spans="1:10" s="48" customFormat="1" ht="51" x14ac:dyDescent="0.25">
      <c r="A14" s="49"/>
      <c r="B14" s="50">
        <v>65</v>
      </c>
      <c r="C14" s="56" t="s">
        <v>70</v>
      </c>
      <c r="D14" s="59">
        <v>28852.83</v>
      </c>
      <c r="E14" s="60">
        <v>33282.980000000003</v>
      </c>
      <c r="F14" s="60">
        <v>36990</v>
      </c>
      <c r="G14" s="60"/>
      <c r="H14" s="60"/>
    </row>
    <row r="15" spans="1:10" s="48" customFormat="1" ht="60" x14ac:dyDescent="0.25">
      <c r="A15" s="49"/>
      <c r="B15" s="50">
        <v>66</v>
      </c>
      <c r="C15" s="51" t="s">
        <v>71</v>
      </c>
      <c r="D15" s="59">
        <v>412016.77</v>
      </c>
      <c r="E15" s="60">
        <v>415634.49</v>
      </c>
      <c r="F15" s="60">
        <v>377000</v>
      </c>
      <c r="G15" s="60"/>
      <c r="H15" s="60"/>
    </row>
    <row r="16" spans="1:10" ht="38.25" x14ac:dyDescent="0.25">
      <c r="A16" s="8"/>
      <c r="B16" s="8">
        <v>67</v>
      </c>
      <c r="C16" s="56" t="s">
        <v>31</v>
      </c>
      <c r="D16" s="59">
        <v>7527135.7599999998</v>
      </c>
      <c r="E16" s="60">
        <v>10098392.09</v>
      </c>
      <c r="F16" s="60">
        <v>11170439.109999999</v>
      </c>
      <c r="G16" s="60"/>
      <c r="H16" s="60"/>
    </row>
    <row r="17" spans="1:8" s="52" customFormat="1" x14ac:dyDescent="0.25">
      <c r="A17" s="53"/>
      <c r="B17" s="53">
        <v>68</v>
      </c>
      <c r="C17" s="56" t="s">
        <v>72</v>
      </c>
      <c r="D17" s="59">
        <v>26188.99</v>
      </c>
      <c r="E17" s="60">
        <v>21000</v>
      </c>
      <c r="F17" s="60">
        <v>2500</v>
      </c>
      <c r="G17" s="60"/>
      <c r="H17" s="60"/>
    </row>
    <row r="18" spans="1:8" ht="25.5" x14ac:dyDescent="0.25">
      <c r="A18" s="10">
        <v>7</v>
      </c>
      <c r="B18" s="11"/>
      <c r="C18" s="20" t="s">
        <v>8</v>
      </c>
      <c r="D18" s="63">
        <f>D19</f>
        <v>618.59</v>
      </c>
      <c r="E18" s="66">
        <f t="shared" ref="E18:H20" si="2">E19</f>
        <v>622.79999999999995</v>
      </c>
      <c r="F18" s="66">
        <f t="shared" si="2"/>
        <v>1000</v>
      </c>
      <c r="G18" s="66">
        <v>500</v>
      </c>
      <c r="H18" s="66">
        <v>0</v>
      </c>
    </row>
    <row r="19" spans="1:8" ht="38.25" x14ac:dyDescent="0.25">
      <c r="A19" s="12"/>
      <c r="B19" s="12">
        <v>72</v>
      </c>
      <c r="C19" s="21" t="s">
        <v>29</v>
      </c>
      <c r="D19" s="59">
        <v>618.59</v>
      </c>
      <c r="E19" s="60">
        <v>622.79999999999995</v>
      </c>
      <c r="F19" s="60">
        <v>1000</v>
      </c>
      <c r="G19" s="60"/>
      <c r="H19" s="61"/>
    </row>
    <row r="20" spans="1:8" s="52" customFormat="1" ht="25.5" x14ac:dyDescent="0.25">
      <c r="A20" s="54">
        <v>8</v>
      </c>
      <c r="B20" s="55"/>
      <c r="C20" s="67" t="s">
        <v>16</v>
      </c>
      <c r="D20" s="63">
        <f>D21</f>
        <v>0</v>
      </c>
      <c r="E20" s="66">
        <f t="shared" si="2"/>
        <v>0</v>
      </c>
      <c r="F20" s="66">
        <f t="shared" si="2"/>
        <v>0</v>
      </c>
      <c r="G20" s="66">
        <f t="shared" si="2"/>
        <v>0</v>
      </c>
      <c r="H20" s="66">
        <f t="shared" si="2"/>
        <v>0</v>
      </c>
    </row>
    <row r="21" spans="1:8" s="52" customFormat="1" x14ac:dyDescent="0.25">
      <c r="A21" s="56"/>
      <c r="B21" s="56">
        <v>84</v>
      </c>
      <c r="C21" s="58" t="s">
        <v>23</v>
      </c>
      <c r="D21" s="59">
        <v>0</v>
      </c>
      <c r="E21" s="60">
        <v>0</v>
      </c>
      <c r="F21" s="60">
        <v>0</v>
      </c>
      <c r="G21" s="60"/>
      <c r="H21" s="61"/>
    </row>
    <row r="23" spans="1:8" ht="15.75" x14ac:dyDescent="0.25">
      <c r="A23" s="123" t="s">
        <v>44</v>
      </c>
      <c r="B23" s="142"/>
      <c r="C23" s="142"/>
      <c r="D23" s="142"/>
      <c r="E23" s="142"/>
      <c r="F23" s="142"/>
      <c r="G23" s="142"/>
      <c r="H23" s="142"/>
    </row>
    <row r="24" spans="1:8" ht="18" x14ac:dyDescent="0.25">
      <c r="A24" s="3"/>
      <c r="B24" s="3"/>
      <c r="C24" s="3"/>
      <c r="D24" s="3"/>
      <c r="E24" s="3"/>
      <c r="F24" s="3"/>
      <c r="G24" s="4"/>
      <c r="H24" s="4"/>
    </row>
    <row r="25" spans="1:8" ht="25.5" x14ac:dyDescent="0.25">
      <c r="A25" s="15" t="s">
        <v>5</v>
      </c>
      <c r="B25" s="14" t="s">
        <v>6</v>
      </c>
      <c r="C25" s="14" t="s">
        <v>9</v>
      </c>
      <c r="D25" s="114" t="s">
        <v>118</v>
      </c>
      <c r="E25" s="115" t="s">
        <v>115</v>
      </c>
      <c r="F25" s="115" t="s">
        <v>120</v>
      </c>
      <c r="G25" s="115" t="s">
        <v>34</v>
      </c>
      <c r="H25" s="115" t="s">
        <v>121</v>
      </c>
    </row>
    <row r="26" spans="1:8" x14ac:dyDescent="0.25">
      <c r="A26" s="32"/>
      <c r="B26" s="33"/>
      <c r="C26" s="31" t="s">
        <v>1</v>
      </c>
      <c r="D26" s="65">
        <f>D27+D32+D36</f>
        <v>9144401.7100000009</v>
      </c>
      <c r="E26" s="64">
        <f>E27+E32+E36</f>
        <v>11021545.449999999</v>
      </c>
      <c r="F26" s="64">
        <f>F27+F32+F36</f>
        <v>12980425.51</v>
      </c>
      <c r="G26" s="64">
        <f>G27+G32+G36</f>
        <v>13055842.640000001</v>
      </c>
      <c r="H26" s="64">
        <f t="shared" ref="H26" si="3">H27+H32+H36+H38</f>
        <v>13762921.32</v>
      </c>
    </row>
    <row r="27" spans="1:8" ht="15.75" customHeight="1" x14ac:dyDescent="0.25">
      <c r="A27" s="7">
        <v>3</v>
      </c>
      <c r="B27" s="7"/>
      <c r="C27" s="7" t="s">
        <v>10</v>
      </c>
      <c r="D27" s="63">
        <f>SUM(D28:D31)</f>
        <v>8649874.7800000012</v>
      </c>
      <c r="E27" s="66">
        <f t="shared" ref="E27:F27" si="4">SUM(E28:E31)</f>
        <v>10040313.25</v>
      </c>
      <c r="F27" s="66">
        <f t="shared" si="4"/>
        <v>10616344.189999999</v>
      </c>
      <c r="G27" s="66">
        <v>11030000</v>
      </c>
      <c r="H27" s="66">
        <v>11630000</v>
      </c>
    </row>
    <row r="28" spans="1:8" ht="15.75" customHeight="1" x14ac:dyDescent="0.25">
      <c r="A28" s="7"/>
      <c r="B28" s="56">
        <v>31</v>
      </c>
      <c r="C28" s="56" t="s">
        <v>11</v>
      </c>
      <c r="D28" s="59">
        <v>6343277.0899999999</v>
      </c>
      <c r="E28" s="60">
        <v>7507565</v>
      </c>
      <c r="F28" s="60">
        <v>8177070</v>
      </c>
      <c r="G28" s="60"/>
      <c r="H28" s="60"/>
    </row>
    <row r="29" spans="1:8" x14ac:dyDescent="0.25">
      <c r="A29" s="8"/>
      <c r="B29" s="53">
        <v>32</v>
      </c>
      <c r="C29" s="53" t="s">
        <v>22</v>
      </c>
      <c r="D29" s="59">
        <v>2267358.87</v>
      </c>
      <c r="E29" s="60">
        <v>2497628.5099999998</v>
      </c>
      <c r="F29" s="60">
        <v>2410605.5099999998</v>
      </c>
      <c r="G29" s="60"/>
      <c r="H29" s="60"/>
    </row>
    <row r="30" spans="1:8" s="52" customFormat="1" x14ac:dyDescent="0.25">
      <c r="A30" s="53"/>
      <c r="B30" s="53">
        <v>34</v>
      </c>
      <c r="C30" s="53" t="s">
        <v>73</v>
      </c>
      <c r="D30" s="59">
        <v>39238.82</v>
      </c>
      <c r="E30" s="60">
        <v>35119.74</v>
      </c>
      <c r="F30" s="60">
        <v>28668.68</v>
      </c>
      <c r="G30" s="60"/>
      <c r="H30" s="60"/>
    </row>
    <row r="31" spans="1:8" x14ac:dyDescent="0.25">
      <c r="A31" s="8"/>
      <c r="B31" s="53">
        <v>38</v>
      </c>
      <c r="C31" s="53" t="s">
        <v>74</v>
      </c>
      <c r="D31" s="59">
        <v>0</v>
      </c>
      <c r="E31" s="60">
        <v>0</v>
      </c>
      <c r="F31" s="60">
        <v>0</v>
      </c>
      <c r="G31" s="60"/>
      <c r="H31" s="60"/>
    </row>
    <row r="32" spans="1:8" ht="25.5" x14ac:dyDescent="0.25">
      <c r="A32" s="10">
        <v>4</v>
      </c>
      <c r="B32" s="11"/>
      <c r="C32" s="20" t="s">
        <v>12</v>
      </c>
      <c r="D32" s="63">
        <f>SUM(D33:D35)</f>
        <v>258569.37</v>
      </c>
      <c r="E32" s="66">
        <f t="shared" ref="E32:F32" si="5">SUM(E33:E35)</f>
        <v>850817.94</v>
      </c>
      <c r="F32" s="66">
        <f t="shared" si="5"/>
        <v>2231160</v>
      </c>
      <c r="G32" s="66">
        <v>1892921.32</v>
      </c>
      <c r="H32" s="66">
        <v>2000000</v>
      </c>
    </row>
    <row r="33" spans="1:8" ht="38.25" x14ac:dyDescent="0.25">
      <c r="A33" s="12"/>
      <c r="B33" s="12">
        <v>41</v>
      </c>
      <c r="C33" s="21" t="s">
        <v>13</v>
      </c>
      <c r="D33" s="59">
        <v>5049.41</v>
      </c>
      <c r="E33" s="60">
        <v>10000</v>
      </c>
      <c r="F33" s="60">
        <v>10000</v>
      </c>
      <c r="G33" s="60"/>
      <c r="H33" s="61"/>
    </row>
    <row r="34" spans="1:8" s="52" customFormat="1" ht="38.25" x14ac:dyDescent="0.25">
      <c r="A34" s="56"/>
      <c r="B34" s="56">
        <v>42</v>
      </c>
      <c r="C34" s="58" t="s">
        <v>32</v>
      </c>
      <c r="D34" s="59">
        <v>139294.96</v>
      </c>
      <c r="E34" s="60">
        <v>740817.94</v>
      </c>
      <c r="F34" s="60">
        <v>721160</v>
      </c>
      <c r="G34" s="60"/>
      <c r="H34" s="61"/>
    </row>
    <row r="35" spans="1:8" s="52" customFormat="1" ht="25.5" x14ac:dyDescent="0.25">
      <c r="A35" s="56"/>
      <c r="B35" s="56">
        <v>45</v>
      </c>
      <c r="C35" s="58" t="s">
        <v>75</v>
      </c>
      <c r="D35" s="59">
        <v>114225</v>
      </c>
      <c r="E35" s="60">
        <v>100000</v>
      </c>
      <c r="F35" s="60">
        <v>1500000</v>
      </c>
      <c r="G35" s="60"/>
      <c r="H35" s="61"/>
    </row>
    <row r="36" spans="1:8" s="52" customFormat="1" ht="30" customHeight="1" x14ac:dyDescent="0.25">
      <c r="A36" s="54">
        <v>5</v>
      </c>
      <c r="B36" s="55"/>
      <c r="C36" s="57" t="s">
        <v>17</v>
      </c>
      <c r="D36" s="63">
        <f>D37</f>
        <v>235957.56</v>
      </c>
      <c r="E36" s="66">
        <f t="shared" ref="E36:F36" si="6">E37</f>
        <v>130414.26</v>
      </c>
      <c r="F36" s="66">
        <f t="shared" si="6"/>
        <v>132921.32</v>
      </c>
      <c r="G36" s="66">
        <v>132921.32</v>
      </c>
      <c r="H36" s="66">
        <v>132921.32</v>
      </c>
    </row>
    <row r="37" spans="1:8" s="52" customFormat="1" ht="25.5" x14ac:dyDescent="0.25">
      <c r="A37" s="56"/>
      <c r="B37" s="56">
        <v>54</v>
      </c>
      <c r="C37" s="58" t="s">
        <v>24</v>
      </c>
      <c r="D37" s="59">
        <v>235957.56</v>
      </c>
      <c r="E37" s="60">
        <v>130414.26</v>
      </c>
      <c r="F37" s="60">
        <v>132921.32</v>
      </c>
      <c r="G37" s="60"/>
      <c r="H37" s="61"/>
    </row>
    <row r="38" spans="1:8" s="52" customFormat="1" ht="30" customHeight="1" x14ac:dyDescent="0.25">
      <c r="A38" s="54">
        <v>9</v>
      </c>
      <c r="B38" s="55"/>
      <c r="C38" s="57" t="s">
        <v>76</v>
      </c>
      <c r="D38" s="63">
        <f>D39</f>
        <v>-351398.48000000045</v>
      </c>
      <c r="E38" s="66">
        <f t="shared" ref="E38:H38" si="7">E39</f>
        <v>1054087.7300000004</v>
      </c>
      <c r="F38" s="66">
        <f t="shared" si="7"/>
        <v>1022528.5999999996</v>
      </c>
      <c r="G38" s="66">
        <f t="shared" si="7"/>
        <v>1422295.09</v>
      </c>
      <c r="H38" s="66">
        <f t="shared" si="7"/>
        <v>0</v>
      </c>
    </row>
    <row r="39" spans="1:8" s="52" customFormat="1" x14ac:dyDescent="0.25">
      <c r="A39" s="56"/>
      <c r="B39" s="56">
        <v>92</v>
      </c>
      <c r="C39" s="58" t="s">
        <v>77</v>
      </c>
      <c r="D39" s="59">
        <f>D10-D26</f>
        <v>-351398.48000000045</v>
      </c>
      <c r="E39" s="60">
        <f>E10-E26</f>
        <v>1054087.7300000004</v>
      </c>
      <c r="F39" s="60">
        <f>F10-F26</f>
        <v>1022528.5999999996</v>
      </c>
      <c r="G39" s="60">
        <v>1422295.09</v>
      </c>
      <c r="H39" s="61">
        <v>0</v>
      </c>
    </row>
  </sheetData>
  <mergeCells count="5">
    <mergeCell ref="A23:H23"/>
    <mergeCell ref="A3:H3"/>
    <mergeCell ref="A5:H5"/>
    <mergeCell ref="A7:H7"/>
    <mergeCell ref="A1:H1"/>
  </mergeCells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workbookViewId="0">
      <selection activeCell="E11" sqref="E11"/>
    </sheetView>
  </sheetViews>
  <sheetFormatPr defaultRowHeight="15" x14ac:dyDescent="0.25"/>
  <cols>
    <col min="1" max="6" width="25.28515625" customWidth="1"/>
  </cols>
  <sheetData>
    <row r="1" spans="1:10" ht="42" customHeight="1" x14ac:dyDescent="0.25">
      <c r="A1" s="123" t="s">
        <v>119</v>
      </c>
      <c r="B1" s="123"/>
      <c r="C1" s="123"/>
      <c r="D1" s="123"/>
      <c r="E1" s="123"/>
      <c r="F1" s="123"/>
      <c r="G1" s="103"/>
      <c r="H1" s="103"/>
      <c r="I1" s="103"/>
      <c r="J1" s="103"/>
    </row>
    <row r="2" spans="1:10" ht="18" customHeight="1" x14ac:dyDescent="0.25">
      <c r="A2" s="19"/>
      <c r="B2" s="19"/>
      <c r="C2" s="19"/>
      <c r="D2" s="19"/>
      <c r="E2" s="19"/>
      <c r="F2" s="19"/>
    </row>
    <row r="3" spans="1:10" ht="15.75" customHeight="1" x14ac:dyDescent="0.25">
      <c r="A3" s="123" t="s">
        <v>19</v>
      </c>
      <c r="B3" s="123"/>
      <c r="C3" s="123"/>
      <c r="D3" s="123"/>
      <c r="E3" s="123"/>
      <c r="F3" s="123"/>
    </row>
    <row r="4" spans="1:10" ht="18" x14ac:dyDescent="0.25">
      <c r="B4" s="19"/>
      <c r="C4" s="19"/>
      <c r="D4" s="19"/>
      <c r="E4" s="4"/>
      <c r="F4" s="4"/>
    </row>
    <row r="5" spans="1:10" ht="18" customHeight="1" x14ac:dyDescent="0.25">
      <c r="A5" s="123" t="s">
        <v>4</v>
      </c>
      <c r="B5" s="123"/>
      <c r="C5" s="123"/>
      <c r="D5" s="123"/>
      <c r="E5" s="123"/>
      <c r="F5" s="123"/>
    </row>
    <row r="6" spans="1:10" ht="18" x14ac:dyDescent="0.25">
      <c r="A6" s="19"/>
      <c r="B6" s="19"/>
      <c r="C6" s="19"/>
      <c r="D6" s="19"/>
      <c r="E6" s="4"/>
      <c r="F6" s="4"/>
    </row>
    <row r="7" spans="1:10" ht="15.75" customHeight="1" x14ac:dyDescent="0.25">
      <c r="A7" s="123" t="s">
        <v>45</v>
      </c>
      <c r="B7" s="123"/>
      <c r="C7" s="123"/>
      <c r="D7" s="123"/>
      <c r="E7" s="123"/>
      <c r="F7" s="123"/>
    </row>
    <row r="8" spans="1:10" ht="18" x14ac:dyDescent="0.25">
      <c r="A8" s="19"/>
      <c r="B8" s="19"/>
      <c r="C8" s="19"/>
      <c r="D8" s="19"/>
      <c r="E8" s="4"/>
      <c r="F8" s="4"/>
    </row>
    <row r="9" spans="1:10" ht="25.5" x14ac:dyDescent="0.25">
      <c r="A9" s="15" t="s">
        <v>47</v>
      </c>
      <c r="B9" s="14" t="s">
        <v>118</v>
      </c>
      <c r="C9" s="15" t="s">
        <v>115</v>
      </c>
      <c r="D9" s="15" t="s">
        <v>120</v>
      </c>
      <c r="E9" s="15" t="s">
        <v>34</v>
      </c>
      <c r="F9" s="15" t="s">
        <v>121</v>
      </c>
    </row>
    <row r="10" spans="1:10" x14ac:dyDescent="0.25">
      <c r="A10" s="34" t="s">
        <v>0</v>
      </c>
      <c r="B10" s="65">
        <f>B11+B15+B17+B19+B24+B26+B28</f>
        <v>8793003.2299999986</v>
      </c>
      <c r="C10" s="64">
        <f t="shared" ref="C10" si="0">C11+C15+C17+C19+C24+C26+C28</f>
        <v>12075633.180000002</v>
      </c>
      <c r="D10" s="64">
        <f>D11+D15+D17+D19+D24+D26+D28</f>
        <v>14002954.109999999</v>
      </c>
      <c r="E10" s="64">
        <v>14478137.73</v>
      </c>
      <c r="F10" s="64">
        <v>13762921.32</v>
      </c>
    </row>
    <row r="11" spans="1:10" x14ac:dyDescent="0.25">
      <c r="A11" s="20" t="s">
        <v>50</v>
      </c>
      <c r="B11" s="69">
        <f t="shared" ref="B11:C11" si="1">B12+B13+B14</f>
        <v>7527135.7599999998</v>
      </c>
      <c r="C11" s="69">
        <f t="shared" si="1"/>
        <v>10098392.09</v>
      </c>
      <c r="D11" s="69">
        <f>D12+D13+D14</f>
        <v>11170439.109999999</v>
      </c>
      <c r="E11" s="69">
        <f t="shared" ref="E11:F11" si="2">E12+E13+E14</f>
        <v>0</v>
      </c>
      <c r="F11" s="69">
        <f t="shared" si="2"/>
        <v>0</v>
      </c>
    </row>
    <row r="12" spans="1:10" x14ac:dyDescent="0.25">
      <c r="A12" s="9" t="s">
        <v>84</v>
      </c>
      <c r="B12" s="60">
        <v>7235555.8300000001</v>
      </c>
      <c r="C12" s="60">
        <v>9697392.0899999999</v>
      </c>
      <c r="D12" s="60">
        <v>10749439.109999999</v>
      </c>
      <c r="E12" s="60"/>
      <c r="F12" s="60"/>
    </row>
    <row r="13" spans="1:10" x14ac:dyDescent="0.25">
      <c r="A13" s="9" t="s">
        <v>83</v>
      </c>
      <c r="B13" s="60">
        <v>291579.93</v>
      </c>
      <c r="C13" s="60">
        <v>381000</v>
      </c>
      <c r="D13" s="60">
        <v>381000</v>
      </c>
      <c r="E13" s="60"/>
      <c r="F13" s="60"/>
    </row>
    <row r="14" spans="1:10" s="52" customFormat="1" x14ac:dyDescent="0.25">
      <c r="A14" s="9" t="s">
        <v>97</v>
      </c>
      <c r="B14" s="59">
        <v>0</v>
      </c>
      <c r="C14" s="60">
        <v>20000</v>
      </c>
      <c r="D14" s="60">
        <v>40000</v>
      </c>
      <c r="E14" s="60"/>
      <c r="F14" s="60"/>
    </row>
    <row r="15" spans="1:10" s="52" customFormat="1" x14ac:dyDescent="0.25">
      <c r="A15" s="62" t="s">
        <v>52</v>
      </c>
      <c r="B15" s="63">
        <f>B16</f>
        <v>326998.67</v>
      </c>
      <c r="C15" s="66">
        <f t="shared" ref="C15:F15" si="3">C16</f>
        <v>395364.49</v>
      </c>
      <c r="D15" s="66">
        <f t="shared" si="3"/>
        <v>370525</v>
      </c>
      <c r="E15" s="66">
        <f t="shared" si="3"/>
        <v>0</v>
      </c>
      <c r="F15" s="66">
        <f t="shared" si="3"/>
        <v>0</v>
      </c>
    </row>
    <row r="16" spans="1:10" s="52" customFormat="1" x14ac:dyDescent="0.25">
      <c r="A16" s="9" t="s">
        <v>53</v>
      </c>
      <c r="B16" s="59">
        <v>326998.67</v>
      </c>
      <c r="C16" s="60">
        <v>395364.49</v>
      </c>
      <c r="D16" s="60">
        <v>370525</v>
      </c>
      <c r="E16" s="60"/>
      <c r="F16" s="60"/>
    </row>
    <row r="17" spans="1:6" ht="25.5" x14ac:dyDescent="0.25">
      <c r="A17" s="7" t="s">
        <v>49</v>
      </c>
      <c r="B17" s="63">
        <f>B18</f>
        <v>28852.83</v>
      </c>
      <c r="C17" s="66">
        <f t="shared" ref="C17:F17" si="4">C18</f>
        <v>64457.98</v>
      </c>
      <c r="D17" s="66">
        <f t="shared" si="4"/>
        <v>36990</v>
      </c>
      <c r="E17" s="66">
        <f t="shared" si="4"/>
        <v>0</v>
      </c>
      <c r="F17" s="66">
        <f t="shared" si="4"/>
        <v>0</v>
      </c>
    </row>
    <row r="18" spans="1:6" ht="25.5" x14ac:dyDescent="0.25">
      <c r="A18" s="13" t="s">
        <v>85</v>
      </c>
      <c r="B18" s="59">
        <v>28852.83</v>
      </c>
      <c r="C18" s="60">
        <v>64457.98</v>
      </c>
      <c r="D18" s="60">
        <v>36990</v>
      </c>
      <c r="E18" s="60"/>
      <c r="F18" s="60"/>
    </row>
    <row r="19" spans="1:6" x14ac:dyDescent="0.25">
      <c r="A19" s="34" t="s">
        <v>48</v>
      </c>
      <c r="B19" s="63">
        <f>B20+B21+B22+B23</f>
        <v>798179.11</v>
      </c>
      <c r="C19" s="66">
        <f t="shared" ref="C19:F19" si="5">C20+C21+C22+C23</f>
        <v>1475495.82</v>
      </c>
      <c r="D19" s="66">
        <f t="shared" si="5"/>
        <v>2415000</v>
      </c>
      <c r="E19" s="66">
        <f t="shared" si="5"/>
        <v>0</v>
      </c>
      <c r="F19" s="68">
        <f t="shared" si="5"/>
        <v>0</v>
      </c>
    </row>
    <row r="20" spans="1:6" x14ac:dyDescent="0.25">
      <c r="A20" s="9" t="s">
        <v>90</v>
      </c>
      <c r="B20" s="59">
        <v>761969.6</v>
      </c>
      <c r="C20" s="60">
        <v>1463437.02</v>
      </c>
      <c r="D20" s="60">
        <v>800000</v>
      </c>
      <c r="E20" s="60"/>
      <c r="F20" s="61"/>
    </row>
    <row r="21" spans="1:6" s="52" customFormat="1" x14ac:dyDescent="0.25">
      <c r="A21" s="9" t="s">
        <v>91</v>
      </c>
      <c r="B21" s="59">
        <v>14709.12</v>
      </c>
      <c r="C21" s="60">
        <v>0</v>
      </c>
      <c r="D21" s="60">
        <v>1615000</v>
      </c>
      <c r="E21" s="60"/>
      <c r="F21" s="61"/>
    </row>
    <row r="22" spans="1:6" s="52" customFormat="1" x14ac:dyDescent="0.25">
      <c r="A22" s="9" t="s">
        <v>92</v>
      </c>
      <c r="B22" s="59">
        <v>12058.8</v>
      </c>
      <c r="C22" s="60">
        <v>12058.8</v>
      </c>
      <c r="D22" s="60">
        <v>0</v>
      </c>
      <c r="E22" s="60"/>
      <c r="F22" s="61"/>
    </row>
    <row r="23" spans="1:6" s="52" customFormat="1" x14ac:dyDescent="0.25">
      <c r="A23" s="9" t="s">
        <v>93</v>
      </c>
      <c r="B23" s="59">
        <v>9441.59</v>
      </c>
      <c r="C23" s="60">
        <v>0</v>
      </c>
      <c r="D23" s="60">
        <v>0</v>
      </c>
      <c r="E23" s="60"/>
      <c r="F23" s="61"/>
    </row>
    <row r="24" spans="1:6" s="52" customFormat="1" x14ac:dyDescent="0.25">
      <c r="A24" s="34" t="s">
        <v>78</v>
      </c>
      <c r="B24" s="63">
        <f>B25</f>
        <v>111218.27</v>
      </c>
      <c r="C24" s="66">
        <f t="shared" ref="C24:F24" si="6">C25</f>
        <v>41300</v>
      </c>
      <c r="D24" s="66">
        <f t="shared" si="6"/>
        <v>9000</v>
      </c>
      <c r="E24" s="66">
        <f t="shared" si="6"/>
        <v>0</v>
      </c>
      <c r="F24" s="68">
        <f t="shared" si="6"/>
        <v>0</v>
      </c>
    </row>
    <row r="25" spans="1:6" s="52" customFormat="1" x14ac:dyDescent="0.25">
      <c r="A25" s="9" t="s">
        <v>80</v>
      </c>
      <c r="B25" s="59">
        <v>111218.27</v>
      </c>
      <c r="C25" s="60">
        <v>41300</v>
      </c>
      <c r="D25" s="60">
        <v>9000</v>
      </c>
      <c r="E25" s="60"/>
      <c r="F25" s="61"/>
    </row>
    <row r="26" spans="1:6" s="52" customFormat="1" ht="38.25" x14ac:dyDescent="0.25">
      <c r="A26" s="34" t="s">
        <v>81</v>
      </c>
      <c r="B26" s="63">
        <f>B27</f>
        <v>618.59</v>
      </c>
      <c r="C26" s="66">
        <f t="shared" ref="C26:F26" si="7">C27</f>
        <v>622.79999999999995</v>
      </c>
      <c r="D26" s="66">
        <f t="shared" si="7"/>
        <v>1000</v>
      </c>
      <c r="E26" s="66">
        <f t="shared" si="7"/>
        <v>0</v>
      </c>
      <c r="F26" s="68">
        <f t="shared" si="7"/>
        <v>0</v>
      </c>
    </row>
    <row r="27" spans="1:6" s="52" customFormat="1" ht="25.5" x14ac:dyDescent="0.25">
      <c r="A27" s="13" t="s">
        <v>82</v>
      </c>
      <c r="B27" s="59">
        <v>618.59</v>
      </c>
      <c r="C27" s="60">
        <v>622.79999999999995</v>
      </c>
      <c r="D27" s="60">
        <v>1000</v>
      </c>
      <c r="E27" s="60"/>
      <c r="F27" s="61"/>
    </row>
    <row r="28" spans="1:6" s="52" customFormat="1" ht="25.5" x14ac:dyDescent="0.25">
      <c r="A28" s="34" t="s">
        <v>86</v>
      </c>
      <c r="B28" s="63">
        <f>B29</f>
        <v>0</v>
      </c>
      <c r="C28" s="66">
        <f t="shared" ref="C28:F28" si="8">C29</f>
        <v>0</v>
      </c>
      <c r="D28" s="66">
        <f t="shared" si="8"/>
        <v>0</v>
      </c>
      <c r="E28" s="66">
        <f t="shared" si="8"/>
        <v>0</v>
      </c>
      <c r="F28" s="68">
        <f t="shared" si="8"/>
        <v>0</v>
      </c>
    </row>
    <row r="29" spans="1:6" s="52" customFormat="1" x14ac:dyDescent="0.25">
      <c r="A29" s="13" t="s">
        <v>87</v>
      </c>
      <c r="B29" s="59">
        <v>0</v>
      </c>
      <c r="C29" s="60">
        <v>0</v>
      </c>
      <c r="D29" s="60">
        <v>0</v>
      </c>
      <c r="E29" s="60"/>
      <c r="F29" s="61"/>
    </row>
    <row r="32" spans="1:6" ht="15.75" customHeight="1" x14ac:dyDescent="0.25">
      <c r="A32" s="123" t="s">
        <v>46</v>
      </c>
      <c r="B32" s="123"/>
      <c r="C32" s="123"/>
      <c r="D32" s="123"/>
      <c r="E32" s="123"/>
      <c r="F32" s="123"/>
    </row>
    <row r="33" spans="1:6" ht="18" x14ac:dyDescent="0.25">
      <c r="A33" s="19"/>
      <c r="B33" s="19"/>
      <c r="C33" s="19"/>
      <c r="D33" s="19"/>
      <c r="E33" s="4"/>
      <c r="F33" s="4"/>
    </row>
    <row r="34" spans="1:6" ht="25.5" x14ac:dyDescent="0.25">
      <c r="A34" s="15" t="s">
        <v>47</v>
      </c>
      <c r="B34" s="114" t="s">
        <v>118</v>
      </c>
      <c r="C34" s="115" t="s">
        <v>115</v>
      </c>
      <c r="D34" s="115" t="s">
        <v>120</v>
      </c>
      <c r="E34" s="115" t="s">
        <v>34</v>
      </c>
      <c r="F34" s="115" t="s">
        <v>121</v>
      </c>
    </row>
    <row r="35" spans="1:6" x14ac:dyDescent="0.25">
      <c r="A35" s="34" t="s">
        <v>1</v>
      </c>
      <c r="B35" s="65">
        <f>B36+B40+B42+B44+B49+B51</f>
        <v>9144401.709999999</v>
      </c>
      <c r="C35" s="64">
        <f t="shared" ref="C35:D35" si="9">C36+C40+C42+C44+C49+C51</f>
        <v>11021545.450000001</v>
      </c>
      <c r="D35" s="64">
        <f t="shared" si="9"/>
        <v>12980425.51</v>
      </c>
      <c r="E35" s="64">
        <v>13055842.640000001</v>
      </c>
      <c r="F35" s="64">
        <v>13762921.32</v>
      </c>
    </row>
    <row r="36" spans="1:6" s="52" customFormat="1" x14ac:dyDescent="0.25">
      <c r="A36" s="57" t="s">
        <v>50</v>
      </c>
      <c r="B36" s="69">
        <f t="shared" ref="B36:C36" si="10">B37+B38+B39</f>
        <v>7878534.2399999993</v>
      </c>
      <c r="C36" s="69">
        <f t="shared" si="10"/>
        <v>9044304.3599999994</v>
      </c>
      <c r="D36" s="69">
        <f>D37+D38+D39</f>
        <v>10147910.51</v>
      </c>
      <c r="E36" s="69">
        <f t="shared" ref="E36:F36" si="11">E37+E38+E39</f>
        <v>0</v>
      </c>
      <c r="F36" s="69">
        <f t="shared" si="11"/>
        <v>0</v>
      </c>
    </row>
    <row r="37" spans="1:6" s="52" customFormat="1" x14ac:dyDescent="0.25">
      <c r="A37" s="9" t="s">
        <v>84</v>
      </c>
      <c r="B37" s="60">
        <v>7586954.3099999996</v>
      </c>
      <c r="C37" s="60">
        <v>8643304.3599999994</v>
      </c>
      <c r="D37" s="60">
        <v>9726910.5099999998</v>
      </c>
      <c r="E37" s="60"/>
      <c r="F37" s="60"/>
    </row>
    <row r="38" spans="1:6" s="52" customFormat="1" x14ac:dyDescent="0.25">
      <c r="A38" s="9" t="s">
        <v>83</v>
      </c>
      <c r="B38" s="60">
        <v>291579.93</v>
      </c>
      <c r="C38" s="60">
        <v>381000</v>
      </c>
      <c r="D38" s="60">
        <v>381000</v>
      </c>
      <c r="E38" s="60"/>
      <c r="F38" s="60"/>
    </row>
    <row r="39" spans="1:6" s="52" customFormat="1" x14ac:dyDescent="0.25">
      <c r="A39" s="9" t="s">
        <v>97</v>
      </c>
      <c r="B39" s="59">
        <v>0</v>
      </c>
      <c r="C39" s="60">
        <v>20000</v>
      </c>
      <c r="D39" s="60">
        <v>40000</v>
      </c>
      <c r="E39" s="60"/>
      <c r="F39" s="60"/>
    </row>
    <row r="40" spans="1:6" s="52" customFormat="1" x14ac:dyDescent="0.25">
      <c r="A40" s="62" t="s">
        <v>52</v>
      </c>
      <c r="B40" s="63">
        <f>B41</f>
        <v>326998.67</v>
      </c>
      <c r="C40" s="66">
        <f t="shared" ref="C40:F40" si="12">C41</f>
        <v>395364.49</v>
      </c>
      <c r="D40" s="66">
        <f t="shared" si="12"/>
        <v>370525</v>
      </c>
      <c r="E40" s="66">
        <f t="shared" si="12"/>
        <v>0</v>
      </c>
      <c r="F40" s="66">
        <f t="shared" si="12"/>
        <v>0</v>
      </c>
    </row>
    <row r="41" spans="1:6" s="52" customFormat="1" x14ac:dyDescent="0.25">
      <c r="A41" s="9" t="s">
        <v>53</v>
      </c>
      <c r="B41" s="59">
        <v>326998.67</v>
      </c>
      <c r="C41" s="60">
        <v>395364.49</v>
      </c>
      <c r="D41" s="60">
        <v>370525</v>
      </c>
      <c r="E41" s="60"/>
      <c r="F41" s="60"/>
    </row>
    <row r="42" spans="1:6" s="52" customFormat="1" ht="25.5" x14ac:dyDescent="0.25">
      <c r="A42" s="49" t="s">
        <v>49</v>
      </c>
      <c r="B42" s="63">
        <f>B43</f>
        <v>28852.83</v>
      </c>
      <c r="C42" s="66">
        <f t="shared" ref="C42:F42" si="13">C43</f>
        <v>64457.98</v>
      </c>
      <c r="D42" s="66">
        <f t="shared" si="13"/>
        <v>36990</v>
      </c>
      <c r="E42" s="66">
        <f t="shared" si="13"/>
        <v>0</v>
      </c>
      <c r="F42" s="66">
        <f t="shared" si="13"/>
        <v>0</v>
      </c>
    </row>
    <row r="43" spans="1:6" s="52" customFormat="1" ht="25.5" x14ac:dyDescent="0.25">
      <c r="A43" s="13" t="s">
        <v>85</v>
      </c>
      <c r="B43" s="59">
        <v>28852.83</v>
      </c>
      <c r="C43" s="60">
        <v>64457.98</v>
      </c>
      <c r="D43" s="60">
        <v>36990</v>
      </c>
      <c r="E43" s="60"/>
      <c r="F43" s="60"/>
    </row>
    <row r="44" spans="1:6" s="52" customFormat="1" x14ac:dyDescent="0.25">
      <c r="A44" s="34" t="s">
        <v>48</v>
      </c>
      <c r="B44" s="63">
        <f>B45+B46+B47+B48</f>
        <v>798179.1100000001</v>
      </c>
      <c r="C44" s="66">
        <f t="shared" ref="C44:F44" si="14">C45+C46+C47+C48</f>
        <v>1475495.82</v>
      </c>
      <c r="D44" s="66">
        <f t="shared" si="14"/>
        <v>2415000</v>
      </c>
      <c r="E44" s="66">
        <f t="shared" si="14"/>
        <v>0</v>
      </c>
      <c r="F44" s="68">
        <f t="shared" si="14"/>
        <v>0</v>
      </c>
    </row>
    <row r="45" spans="1:6" s="52" customFormat="1" x14ac:dyDescent="0.25">
      <c r="A45" s="9" t="s">
        <v>79</v>
      </c>
      <c r="B45" s="59">
        <v>657372.63</v>
      </c>
      <c r="C45" s="60">
        <v>1463437.02</v>
      </c>
      <c r="D45" s="60">
        <v>800000</v>
      </c>
      <c r="E45" s="60"/>
      <c r="F45" s="61"/>
    </row>
    <row r="46" spans="1:6" s="52" customFormat="1" x14ac:dyDescent="0.25">
      <c r="A46" s="9" t="s">
        <v>91</v>
      </c>
      <c r="B46" s="59">
        <v>14709.12</v>
      </c>
      <c r="C46" s="60">
        <v>0</v>
      </c>
      <c r="D46" s="60">
        <v>1615000</v>
      </c>
      <c r="E46" s="60"/>
      <c r="F46" s="61"/>
    </row>
    <row r="47" spans="1:6" s="52" customFormat="1" x14ac:dyDescent="0.25">
      <c r="A47" s="9" t="s">
        <v>92</v>
      </c>
      <c r="B47" s="59">
        <v>12058.8</v>
      </c>
      <c r="C47" s="60">
        <v>12058.8</v>
      </c>
      <c r="D47" s="60">
        <v>0</v>
      </c>
      <c r="E47" s="60"/>
      <c r="F47" s="61"/>
    </row>
    <row r="48" spans="1:6" s="52" customFormat="1" x14ac:dyDescent="0.25">
      <c r="A48" s="9" t="s">
        <v>93</v>
      </c>
      <c r="B48" s="59">
        <v>114038.56</v>
      </c>
      <c r="C48" s="60">
        <v>0</v>
      </c>
      <c r="D48" s="60">
        <v>0</v>
      </c>
      <c r="E48" s="60"/>
      <c r="F48" s="61"/>
    </row>
    <row r="49" spans="1:6" s="52" customFormat="1" x14ac:dyDescent="0.25">
      <c r="A49" s="34" t="s">
        <v>78</v>
      </c>
      <c r="B49" s="63">
        <f>B50</f>
        <v>111218.27</v>
      </c>
      <c r="C49" s="66">
        <f t="shared" ref="C49:F49" si="15">C50</f>
        <v>41300</v>
      </c>
      <c r="D49" s="66">
        <f t="shared" si="15"/>
        <v>9000</v>
      </c>
      <c r="E49" s="66">
        <f t="shared" si="15"/>
        <v>0</v>
      </c>
      <c r="F49" s="68">
        <f t="shared" si="15"/>
        <v>0</v>
      </c>
    </row>
    <row r="50" spans="1:6" s="52" customFormat="1" x14ac:dyDescent="0.25">
      <c r="A50" s="9" t="s">
        <v>80</v>
      </c>
      <c r="B50" s="59">
        <v>111218.27</v>
      </c>
      <c r="C50" s="60">
        <v>41300</v>
      </c>
      <c r="D50" s="60">
        <v>9000</v>
      </c>
      <c r="E50" s="60"/>
      <c r="F50" s="61"/>
    </row>
    <row r="51" spans="1:6" s="52" customFormat="1" ht="38.25" x14ac:dyDescent="0.25">
      <c r="A51" s="34" t="s">
        <v>81</v>
      </c>
      <c r="B51" s="63">
        <f>B52</f>
        <v>618.59</v>
      </c>
      <c r="C51" s="66">
        <f t="shared" ref="C51:F51" si="16">C52</f>
        <v>622.79999999999995</v>
      </c>
      <c r="D51" s="66">
        <f t="shared" si="16"/>
        <v>1000</v>
      </c>
      <c r="E51" s="66">
        <f t="shared" si="16"/>
        <v>0</v>
      </c>
      <c r="F51" s="68">
        <f t="shared" si="16"/>
        <v>0</v>
      </c>
    </row>
    <row r="52" spans="1:6" s="52" customFormat="1" ht="25.5" x14ac:dyDescent="0.25">
      <c r="A52" s="13" t="s">
        <v>82</v>
      </c>
      <c r="B52" s="59">
        <v>618.59</v>
      </c>
      <c r="C52" s="60">
        <v>622.79999999999995</v>
      </c>
      <c r="D52" s="60">
        <v>1000</v>
      </c>
      <c r="E52" s="60"/>
      <c r="F52" s="61"/>
    </row>
    <row r="53" spans="1:6" s="52" customFormat="1" x14ac:dyDescent="0.25">
      <c r="A53" s="34" t="s">
        <v>88</v>
      </c>
      <c r="B53" s="63">
        <f>B54</f>
        <v>-351398.48000000045</v>
      </c>
      <c r="C53" s="66">
        <f t="shared" ref="C53:F53" si="17">C54</f>
        <v>1054087.7300000004</v>
      </c>
      <c r="D53" s="66">
        <f t="shared" si="17"/>
        <v>1022528.5999999996</v>
      </c>
      <c r="E53" s="66">
        <f t="shared" si="17"/>
        <v>1422295.09</v>
      </c>
      <c r="F53" s="68">
        <f t="shared" si="17"/>
        <v>0</v>
      </c>
    </row>
    <row r="54" spans="1:6" s="52" customFormat="1" ht="25.5" x14ac:dyDescent="0.25">
      <c r="A54" s="13" t="s">
        <v>89</v>
      </c>
      <c r="B54" s="59">
        <f>B10-B35</f>
        <v>-351398.48000000045</v>
      </c>
      <c r="C54" s="60">
        <f>C10-C35</f>
        <v>1054087.7300000004</v>
      </c>
      <c r="D54" s="60">
        <f t="shared" ref="D54" si="18">D10-D35</f>
        <v>1022528.5999999996</v>
      </c>
      <c r="E54" s="60">
        <v>1422295.09</v>
      </c>
      <c r="F54" s="61">
        <v>0</v>
      </c>
    </row>
  </sheetData>
  <mergeCells count="5">
    <mergeCell ref="A3:F3"/>
    <mergeCell ref="A5:F5"/>
    <mergeCell ref="A7:F7"/>
    <mergeCell ref="A32:F32"/>
    <mergeCell ref="A1:F1"/>
  </mergeCells>
  <pageMargins left="0.7" right="0.7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workbookViewId="0">
      <selection activeCell="F13" sqref="F13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10" ht="42" customHeight="1" x14ac:dyDescent="0.25">
      <c r="A1" s="123" t="s">
        <v>119</v>
      </c>
      <c r="B1" s="123"/>
      <c r="C1" s="123"/>
      <c r="D1" s="123"/>
      <c r="E1" s="123"/>
      <c r="F1" s="123"/>
      <c r="G1" s="103"/>
      <c r="H1" s="103"/>
      <c r="I1" s="103"/>
      <c r="J1" s="103"/>
    </row>
    <row r="2" spans="1:10" ht="18" customHeight="1" x14ac:dyDescent="0.25">
      <c r="A2" s="3"/>
      <c r="B2" s="3"/>
      <c r="C2" s="3"/>
      <c r="D2" s="3"/>
      <c r="E2" s="3"/>
      <c r="F2" s="3"/>
    </row>
    <row r="3" spans="1:10" ht="15.75" x14ac:dyDescent="0.25">
      <c r="A3" s="123" t="s">
        <v>19</v>
      </c>
      <c r="B3" s="123"/>
      <c r="C3" s="123"/>
      <c r="D3" s="123"/>
      <c r="E3" s="136"/>
      <c r="F3" s="136"/>
    </row>
    <row r="4" spans="1:10" ht="18" x14ac:dyDescent="0.25">
      <c r="A4" s="3"/>
      <c r="B4" s="3"/>
      <c r="C4" s="3"/>
      <c r="D4" s="3"/>
      <c r="E4" s="4"/>
      <c r="F4" s="4"/>
    </row>
    <row r="5" spans="1:10" ht="18" customHeight="1" x14ac:dyDescent="0.25">
      <c r="A5" s="123" t="s">
        <v>4</v>
      </c>
      <c r="B5" s="124"/>
      <c r="C5" s="124"/>
      <c r="D5" s="124"/>
      <c r="E5" s="124"/>
      <c r="F5" s="124"/>
    </row>
    <row r="6" spans="1:10" ht="18" x14ac:dyDescent="0.25">
      <c r="A6" s="3"/>
      <c r="B6" s="3"/>
      <c r="C6" s="3"/>
      <c r="D6" s="3"/>
      <c r="E6" s="4"/>
      <c r="F6" s="4"/>
    </row>
    <row r="7" spans="1:10" ht="15.75" x14ac:dyDescent="0.25">
      <c r="A7" s="123" t="s">
        <v>14</v>
      </c>
      <c r="B7" s="142"/>
      <c r="C7" s="142"/>
      <c r="D7" s="142"/>
      <c r="E7" s="142"/>
      <c r="F7" s="142"/>
    </row>
    <row r="8" spans="1:10" ht="18" x14ac:dyDescent="0.25">
      <c r="A8" s="3"/>
      <c r="B8" s="3"/>
      <c r="C8" s="3"/>
      <c r="D8" s="3"/>
      <c r="E8" s="4"/>
      <c r="F8" s="4"/>
    </row>
    <row r="9" spans="1:10" ht="25.5" x14ac:dyDescent="0.25">
      <c r="A9" s="15" t="s">
        <v>47</v>
      </c>
      <c r="B9" s="114" t="s">
        <v>118</v>
      </c>
      <c r="C9" s="115" t="s">
        <v>115</v>
      </c>
      <c r="D9" s="115" t="s">
        <v>120</v>
      </c>
      <c r="E9" s="115" t="s">
        <v>34</v>
      </c>
      <c r="F9" s="115" t="s">
        <v>121</v>
      </c>
    </row>
    <row r="10" spans="1:10" ht="15.75" customHeight="1" x14ac:dyDescent="0.25">
      <c r="A10" s="7" t="s">
        <v>15</v>
      </c>
      <c r="B10" s="70">
        <f>B11</f>
        <v>9144401.7100000009</v>
      </c>
      <c r="C10" s="70">
        <f t="shared" ref="C10:F10" si="0">C11</f>
        <v>11021545.449999999</v>
      </c>
      <c r="D10" s="70">
        <f t="shared" si="0"/>
        <v>12980425.51</v>
      </c>
      <c r="E10" s="70">
        <f t="shared" si="0"/>
        <v>13055842.640000001</v>
      </c>
      <c r="F10" s="70">
        <f t="shared" si="0"/>
        <v>13762921.32</v>
      </c>
    </row>
    <row r="11" spans="1:10" ht="15.75" customHeight="1" x14ac:dyDescent="0.25">
      <c r="A11" s="7" t="s">
        <v>94</v>
      </c>
      <c r="B11" s="63">
        <f>B12</f>
        <v>9144401.7100000009</v>
      </c>
      <c r="C11" s="66">
        <f t="shared" ref="C11:F11" si="1">C12</f>
        <v>11021545.449999999</v>
      </c>
      <c r="D11" s="66">
        <f t="shared" si="1"/>
        <v>12980425.51</v>
      </c>
      <c r="E11" s="66">
        <f t="shared" si="1"/>
        <v>13055842.640000001</v>
      </c>
      <c r="F11" s="66">
        <f t="shared" si="1"/>
        <v>13762921.32</v>
      </c>
    </row>
    <row r="12" spans="1:10" x14ac:dyDescent="0.25">
      <c r="A12" s="13" t="s">
        <v>95</v>
      </c>
      <c r="B12" s="59">
        <v>9144401.7100000009</v>
      </c>
      <c r="C12" s="60">
        <v>11021545.449999999</v>
      </c>
      <c r="D12" s="60">
        <v>12980425.51</v>
      </c>
      <c r="E12" s="60">
        <v>13055842.640000001</v>
      </c>
      <c r="F12" s="60">
        <v>13762921.32</v>
      </c>
    </row>
  </sheetData>
  <mergeCells count="4">
    <mergeCell ref="A3:F3"/>
    <mergeCell ref="A5:F5"/>
    <mergeCell ref="A7:F7"/>
    <mergeCell ref="A1:F1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selection activeCell="H13" sqref="H1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123" t="s">
        <v>119</v>
      </c>
      <c r="B1" s="123"/>
      <c r="C1" s="123"/>
      <c r="D1" s="123"/>
      <c r="E1" s="123"/>
      <c r="F1" s="123"/>
      <c r="G1" s="123"/>
      <c r="H1" s="123"/>
      <c r="I1" s="103"/>
      <c r="J1" s="103"/>
    </row>
    <row r="2" spans="1:10" ht="18" customHeight="1" x14ac:dyDescent="0.25">
      <c r="A2" s="3"/>
      <c r="B2" s="3"/>
      <c r="C2" s="3"/>
      <c r="D2" s="3"/>
      <c r="E2" s="3"/>
      <c r="F2" s="3"/>
      <c r="G2" s="3"/>
      <c r="H2" s="3"/>
    </row>
    <row r="3" spans="1:10" ht="15.75" customHeight="1" x14ac:dyDescent="0.25">
      <c r="A3" s="123" t="s">
        <v>19</v>
      </c>
      <c r="B3" s="123"/>
      <c r="C3" s="123"/>
      <c r="D3" s="123"/>
      <c r="E3" s="123"/>
      <c r="F3" s="123"/>
      <c r="G3" s="123"/>
      <c r="H3" s="123"/>
    </row>
    <row r="4" spans="1:10" ht="18" x14ac:dyDescent="0.25">
      <c r="A4" s="3"/>
      <c r="B4" s="3"/>
      <c r="C4" s="3"/>
      <c r="D4" s="3"/>
      <c r="E4" s="3"/>
      <c r="F4" s="3"/>
      <c r="G4" s="4"/>
      <c r="H4" s="4"/>
    </row>
    <row r="5" spans="1:10" ht="18" customHeight="1" x14ac:dyDescent="0.25">
      <c r="A5" s="123" t="s">
        <v>54</v>
      </c>
      <c r="B5" s="123"/>
      <c r="C5" s="123"/>
      <c r="D5" s="123"/>
      <c r="E5" s="123"/>
      <c r="F5" s="123"/>
      <c r="G5" s="123"/>
      <c r="H5" s="123"/>
    </row>
    <row r="6" spans="1:10" ht="18" x14ac:dyDescent="0.25">
      <c r="A6" s="3"/>
      <c r="B6" s="3"/>
      <c r="C6" s="3"/>
      <c r="D6" s="3"/>
      <c r="E6" s="3"/>
      <c r="F6" s="3"/>
      <c r="G6" s="4"/>
      <c r="H6" s="4"/>
    </row>
    <row r="7" spans="1:10" ht="25.5" x14ac:dyDescent="0.25">
      <c r="A7" s="15" t="s">
        <v>5</v>
      </c>
      <c r="B7" s="14" t="s">
        <v>6</v>
      </c>
      <c r="C7" s="14" t="s">
        <v>33</v>
      </c>
      <c r="D7" s="114" t="s">
        <v>118</v>
      </c>
      <c r="E7" s="115" t="s">
        <v>115</v>
      </c>
      <c r="F7" s="115" t="s">
        <v>120</v>
      </c>
      <c r="G7" s="115" t="s">
        <v>34</v>
      </c>
      <c r="H7" s="115" t="s">
        <v>121</v>
      </c>
    </row>
    <row r="8" spans="1:10" x14ac:dyDescent="0.25">
      <c r="A8" s="32"/>
      <c r="B8" s="33"/>
      <c r="C8" s="31" t="s">
        <v>56</v>
      </c>
      <c r="D8" s="65">
        <f>D9</f>
        <v>0</v>
      </c>
      <c r="E8" s="64">
        <f t="shared" ref="E8:H8" si="0">E9</f>
        <v>0</v>
      </c>
      <c r="F8" s="64">
        <f t="shared" si="0"/>
        <v>0</v>
      </c>
      <c r="G8" s="64">
        <f t="shared" si="0"/>
        <v>0</v>
      </c>
      <c r="H8" s="64">
        <f t="shared" si="0"/>
        <v>0</v>
      </c>
    </row>
    <row r="9" spans="1:10" ht="25.5" x14ac:dyDescent="0.25">
      <c r="A9" s="7">
        <v>8</v>
      </c>
      <c r="B9" s="7"/>
      <c r="C9" s="7" t="s">
        <v>16</v>
      </c>
      <c r="D9" s="63">
        <f>D10</f>
        <v>0</v>
      </c>
      <c r="E9" s="66">
        <f t="shared" ref="E9:H9" si="1">E10</f>
        <v>0</v>
      </c>
      <c r="F9" s="66">
        <f t="shared" si="1"/>
        <v>0</v>
      </c>
      <c r="G9" s="66">
        <f t="shared" si="1"/>
        <v>0</v>
      </c>
      <c r="H9" s="66">
        <f t="shared" si="1"/>
        <v>0</v>
      </c>
    </row>
    <row r="10" spans="1:10" x14ac:dyDescent="0.25">
      <c r="A10" s="7"/>
      <c r="B10" s="12">
        <v>84</v>
      </c>
      <c r="C10" s="12" t="s">
        <v>23</v>
      </c>
      <c r="D10" s="59">
        <v>0</v>
      </c>
      <c r="E10" s="60">
        <v>0</v>
      </c>
      <c r="F10" s="60">
        <v>0</v>
      </c>
      <c r="G10" s="60">
        <v>0</v>
      </c>
      <c r="H10" s="60">
        <v>0</v>
      </c>
    </row>
    <row r="11" spans="1:10" x14ac:dyDescent="0.25">
      <c r="A11" s="7"/>
      <c r="B11" s="12"/>
      <c r="C11" s="35"/>
      <c r="D11" s="59"/>
      <c r="E11" s="60"/>
      <c r="F11" s="60"/>
      <c r="G11" s="60"/>
      <c r="H11" s="60"/>
    </row>
    <row r="12" spans="1:10" x14ac:dyDescent="0.25">
      <c r="A12" s="7"/>
      <c r="B12" s="12"/>
      <c r="C12" s="31" t="s">
        <v>59</v>
      </c>
      <c r="D12" s="70">
        <f>D13</f>
        <v>235957.56</v>
      </c>
      <c r="E12" s="71">
        <f t="shared" ref="E12:H12" si="2">E13</f>
        <v>130414.26</v>
      </c>
      <c r="F12" s="71">
        <f t="shared" si="2"/>
        <v>132921.32</v>
      </c>
      <c r="G12" s="71">
        <f t="shared" si="2"/>
        <v>132921.32</v>
      </c>
      <c r="H12" s="71">
        <f t="shared" si="2"/>
        <v>132921.32</v>
      </c>
    </row>
    <row r="13" spans="1:10" ht="25.5" x14ac:dyDescent="0.25">
      <c r="A13" s="10">
        <v>5</v>
      </c>
      <c r="B13" s="11"/>
      <c r="C13" s="20" t="s">
        <v>17</v>
      </c>
      <c r="D13" s="63">
        <f>D14</f>
        <v>235957.56</v>
      </c>
      <c r="E13" s="63">
        <f t="shared" ref="E13:H13" si="3">E14</f>
        <v>130414.26</v>
      </c>
      <c r="F13" s="63">
        <f t="shared" si="3"/>
        <v>132921.32</v>
      </c>
      <c r="G13" s="63">
        <f t="shared" si="3"/>
        <v>132921.32</v>
      </c>
      <c r="H13" s="63">
        <f t="shared" si="3"/>
        <v>132921.32</v>
      </c>
    </row>
    <row r="14" spans="1:10" ht="25.5" x14ac:dyDescent="0.25">
      <c r="A14" s="12"/>
      <c r="B14" s="12">
        <v>54</v>
      </c>
      <c r="C14" s="21" t="s">
        <v>24</v>
      </c>
      <c r="D14" s="59">
        <v>235957.56</v>
      </c>
      <c r="E14" s="60">
        <v>130414.26</v>
      </c>
      <c r="F14" s="60">
        <v>132921.32</v>
      </c>
      <c r="G14" s="60">
        <v>132921.32</v>
      </c>
      <c r="H14" s="61">
        <v>132921.32</v>
      </c>
    </row>
  </sheetData>
  <mergeCells count="3">
    <mergeCell ref="A3:H3"/>
    <mergeCell ref="A5:H5"/>
    <mergeCell ref="A1:H1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activeCell="F16" sqref="F16"/>
    </sheetView>
  </sheetViews>
  <sheetFormatPr defaultRowHeight="15" x14ac:dyDescent="0.25"/>
  <cols>
    <col min="1" max="6" width="25.28515625" customWidth="1"/>
  </cols>
  <sheetData>
    <row r="1" spans="1:10" ht="42" customHeight="1" x14ac:dyDescent="0.25">
      <c r="A1" s="123" t="s">
        <v>119</v>
      </c>
      <c r="B1" s="123"/>
      <c r="C1" s="123"/>
      <c r="D1" s="123"/>
      <c r="E1" s="123"/>
      <c r="F1" s="123"/>
      <c r="G1" s="103"/>
      <c r="H1" s="103"/>
      <c r="I1" s="103"/>
      <c r="J1" s="103"/>
    </row>
    <row r="2" spans="1:10" ht="18" customHeight="1" x14ac:dyDescent="0.25">
      <c r="A2" s="19"/>
      <c r="B2" s="19"/>
      <c r="C2" s="19"/>
      <c r="D2" s="19"/>
      <c r="E2" s="19"/>
      <c r="F2" s="19"/>
    </row>
    <row r="3" spans="1:10" ht="15.75" customHeight="1" x14ac:dyDescent="0.25">
      <c r="A3" s="123" t="s">
        <v>19</v>
      </c>
      <c r="B3" s="123"/>
      <c r="C3" s="123"/>
      <c r="D3" s="123"/>
      <c r="E3" s="123"/>
      <c r="F3" s="123"/>
    </row>
    <row r="4" spans="1:10" ht="18" x14ac:dyDescent="0.25">
      <c r="A4" s="19"/>
      <c r="B4" s="19"/>
      <c r="C4" s="19"/>
      <c r="D4" s="19"/>
      <c r="E4" s="4"/>
      <c r="F4" s="4"/>
    </row>
    <row r="5" spans="1:10" ht="18" customHeight="1" x14ac:dyDescent="0.25">
      <c r="A5" s="123" t="s">
        <v>55</v>
      </c>
      <c r="B5" s="123"/>
      <c r="C5" s="123"/>
      <c r="D5" s="123"/>
      <c r="E5" s="123"/>
      <c r="F5" s="123"/>
    </row>
    <row r="6" spans="1:10" ht="18" x14ac:dyDescent="0.25">
      <c r="A6" s="19"/>
      <c r="B6" s="19"/>
      <c r="C6" s="19"/>
      <c r="D6" s="19"/>
      <c r="E6" s="4"/>
      <c r="F6" s="4"/>
    </row>
    <row r="7" spans="1:10" ht="25.5" x14ac:dyDescent="0.25">
      <c r="A7" s="14" t="s">
        <v>47</v>
      </c>
      <c r="B7" s="114" t="s">
        <v>118</v>
      </c>
      <c r="C7" s="115" t="s">
        <v>115</v>
      </c>
      <c r="D7" s="115" t="s">
        <v>120</v>
      </c>
      <c r="E7" s="115" t="s">
        <v>34</v>
      </c>
      <c r="F7" s="115" t="s">
        <v>121</v>
      </c>
    </row>
    <row r="8" spans="1:10" x14ac:dyDescent="0.25">
      <c r="A8" s="7" t="s">
        <v>56</v>
      </c>
      <c r="B8" s="70">
        <f>B9</f>
        <v>0</v>
      </c>
      <c r="C8" s="71">
        <f t="shared" ref="C8:F8" si="0">C9</f>
        <v>0</v>
      </c>
      <c r="D8" s="71">
        <f t="shared" si="0"/>
        <v>0</v>
      </c>
      <c r="E8" s="71">
        <f t="shared" si="0"/>
        <v>0</v>
      </c>
      <c r="F8" s="71">
        <f t="shared" si="0"/>
        <v>0</v>
      </c>
    </row>
    <row r="9" spans="1:10" ht="25.5" x14ac:dyDescent="0.25">
      <c r="A9" s="7" t="s">
        <v>57</v>
      </c>
      <c r="B9" s="63">
        <f>B10</f>
        <v>0</v>
      </c>
      <c r="C9" s="66">
        <f t="shared" ref="C9:F9" si="1">C10</f>
        <v>0</v>
      </c>
      <c r="D9" s="66">
        <f t="shared" si="1"/>
        <v>0</v>
      </c>
      <c r="E9" s="66">
        <f t="shared" si="1"/>
        <v>0</v>
      </c>
      <c r="F9" s="66">
        <f t="shared" si="1"/>
        <v>0</v>
      </c>
    </row>
    <row r="10" spans="1:10" ht="25.5" x14ac:dyDescent="0.25">
      <c r="A10" s="13" t="s">
        <v>58</v>
      </c>
      <c r="B10" s="59">
        <v>0</v>
      </c>
      <c r="C10" s="60">
        <v>0</v>
      </c>
      <c r="D10" s="60">
        <v>0</v>
      </c>
      <c r="E10" s="60">
        <v>0</v>
      </c>
      <c r="F10" s="60">
        <v>0</v>
      </c>
    </row>
    <row r="11" spans="1:10" x14ac:dyDescent="0.25">
      <c r="A11" s="13"/>
      <c r="B11" s="59"/>
      <c r="C11" s="60"/>
      <c r="D11" s="60"/>
      <c r="E11" s="60"/>
      <c r="F11" s="60"/>
    </row>
    <row r="12" spans="1:10" x14ac:dyDescent="0.25">
      <c r="A12" s="7" t="s">
        <v>59</v>
      </c>
      <c r="B12" s="70">
        <f>B13+B16</f>
        <v>235957.56</v>
      </c>
      <c r="C12" s="71">
        <f t="shared" ref="C12:F12" si="2">C13+C16</f>
        <v>130414.26</v>
      </c>
      <c r="D12" s="71">
        <f t="shared" si="2"/>
        <v>132921.32</v>
      </c>
      <c r="E12" s="71">
        <f t="shared" si="2"/>
        <v>132921.32</v>
      </c>
      <c r="F12" s="71">
        <f t="shared" si="2"/>
        <v>132921.32</v>
      </c>
    </row>
    <row r="13" spans="1:10" x14ac:dyDescent="0.25">
      <c r="A13" s="20" t="s">
        <v>50</v>
      </c>
      <c r="B13" s="63">
        <f>B14+B15</f>
        <v>130461.92</v>
      </c>
      <c r="C13" s="66">
        <f t="shared" ref="C13:F13" si="3">C14+C15</f>
        <v>130414.26</v>
      </c>
      <c r="D13" s="66">
        <f t="shared" si="3"/>
        <v>132921.32</v>
      </c>
      <c r="E13" s="66">
        <f t="shared" si="3"/>
        <v>132921.32</v>
      </c>
      <c r="F13" s="66">
        <f t="shared" si="3"/>
        <v>132921.32</v>
      </c>
    </row>
    <row r="14" spans="1:10" x14ac:dyDescent="0.25">
      <c r="A14" s="9" t="s">
        <v>51</v>
      </c>
      <c r="B14" s="59">
        <v>0</v>
      </c>
      <c r="C14" s="60">
        <v>0</v>
      </c>
      <c r="D14" s="60">
        <v>0</v>
      </c>
      <c r="E14" s="60">
        <v>0</v>
      </c>
      <c r="F14" s="61">
        <v>0</v>
      </c>
    </row>
    <row r="15" spans="1:10" s="52" customFormat="1" x14ac:dyDescent="0.25">
      <c r="A15" s="9" t="s">
        <v>96</v>
      </c>
      <c r="B15" s="59">
        <v>130461.92</v>
      </c>
      <c r="C15" s="60">
        <v>130414.26</v>
      </c>
      <c r="D15" s="60">
        <v>132921.32</v>
      </c>
      <c r="E15" s="60">
        <v>132921.32</v>
      </c>
      <c r="F15" s="61">
        <v>132921.32</v>
      </c>
    </row>
    <row r="16" spans="1:10" x14ac:dyDescent="0.25">
      <c r="A16" s="20" t="s">
        <v>52</v>
      </c>
      <c r="B16" s="63">
        <f>B17</f>
        <v>105495.64</v>
      </c>
      <c r="C16" s="66">
        <f t="shared" ref="C16:F16" si="4">C17</f>
        <v>0</v>
      </c>
      <c r="D16" s="66">
        <f t="shared" si="4"/>
        <v>0</v>
      </c>
      <c r="E16" s="66">
        <f t="shared" si="4"/>
        <v>0</v>
      </c>
      <c r="F16" s="68">
        <f t="shared" si="4"/>
        <v>0</v>
      </c>
    </row>
    <row r="17" spans="1:6" x14ac:dyDescent="0.25">
      <c r="A17" s="9" t="s">
        <v>53</v>
      </c>
      <c r="B17" s="59">
        <v>105495.64</v>
      </c>
      <c r="C17" s="60">
        <v>0</v>
      </c>
      <c r="D17" s="60">
        <v>0</v>
      </c>
      <c r="E17" s="60">
        <v>0</v>
      </c>
      <c r="F17" s="61">
        <v>0</v>
      </c>
    </row>
  </sheetData>
  <mergeCells count="3">
    <mergeCell ref="A3:F3"/>
    <mergeCell ref="A5:F5"/>
    <mergeCell ref="A1:F1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0"/>
  <sheetViews>
    <sheetView workbookViewId="0">
      <selection activeCell="I59" sqref="I5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10" ht="42" customHeight="1" x14ac:dyDescent="0.25">
      <c r="A1" s="123" t="s">
        <v>119</v>
      </c>
      <c r="B1" s="123"/>
      <c r="C1" s="123"/>
      <c r="D1" s="123"/>
      <c r="E1" s="123"/>
      <c r="F1" s="123"/>
      <c r="G1" s="123"/>
      <c r="H1" s="123"/>
      <c r="I1" s="123"/>
      <c r="J1" s="103"/>
    </row>
    <row r="2" spans="1:10" ht="18" x14ac:dyDescent="0.25">
      <c r="A2" s="3"/>
      <c r="B2" s="3"/>
      <c r="C2" s="3"/>
      <c r="D2" s="3"/>
      <c r="E2" s="3"/>
      <c r="F2" s="3"/>
      <c r="G2" s="3"/>
      <c r="H2" s="4"/>
      <c r="I2" s="4"/>
    </row>
    <row r="3" spans="1:10" ht="18" customHeight="1" x14ac:dyDescent="0.25">
      <c r="A3" s="123" t="s">
        <v>18</v>
      </c>
      <c r="B3" s="124"/>
      <c r="C3" s="124"/>
      <c r="D3" s="124"/>
      <c r="E3" s="124"/>
      <c r="F3" s="124"/>
      <c r="G3" s="124"/>
      <c r="H3" s="124"/>
      <c r="I3" s="124"/>
    </row>
    <row r="4" spans="1:10" ht="18" x14ac:dyDescent="0.25">
      <c r="A4" s="3"/>
      <c r="B4" s="3"/>
      <c r="C4" s="3"/>
      <c r="D4" s="3"/>
      <c r="E4" s="3"/>
      <c r="F4" s="3"/>
      <c r="G4" s="3"/>
      <c r="H4" s="4"/>
      <c r="I4" s="4"/>
    </row>
    <row r="5" spans="1:10" ht="25.5" x14ac:dyDescent="0.25">
      <c r="A5" s="146" t="s">
        <v>20</v>
      </c>
      <c r="B5" s="164"/>
      <c r="C5" s="165"/>
      <c r="D5" s="14" t="s">
        <v>21</v>
      </c>
      <c r="E5" s="114" t="s">
        <v>118</v>
      </c>
      <c r="F5" s="115" t="s">
        <v>115</v>
      </c>
      <c r="G5" s="115" t="s">
        <v>120</v>
      </c>
      <c r="H5" s="115" t="s">
        <v>34</v>
      </c>
      <c r="I5" s="115" t="s">
        <v>121</v>
      </c>
    </row>
    <row r="6" spans="1:10" s="52" customFormat="1" x14ac:dyDescent="0.25">
      <c r="A6" s="146">
        <v>1</v>
      </c>
      <c r="B6" s="147"/>
      <c r="C6" s="147"/>
      <c r="D6" s="148"/>
      <c r="E6" s="114">
        <v>2</v>
      </c>
      <c r="F6" s="115">
        <v>3</v>
      </c>
      <c r="G6" s="115">
        <v>4</v>
      </c>
      <c r="H6" s="115">
        <v>5</v>
      </c>
      <c r="I6" s="115">
        <v>6</v>
      </c>
    </row>
    <row r="7" spans="1:10" s="52" customFormat="1" x14ac:dyDescent="0.25">
      <c r="A7" s="149" t="s">
        <v>15</v>
      </c>
      <c r="B7" s="150"/>
      <c r="C7" s="150"/>
      <c r="D7" s="151"/>
      <c r="E7" s="65">
        <f>E9+E52+E58</f>
        <v>9144401.709999999</v>
      </c>
      <c r="F7" s="64">
        <f t="shared" ref="F7:G7" si="0">F9+F52+F58</f>
        <v>11021545.449999999</v>
      </c>
      <c r="G7" s="64">
        <f t="shared" si="0"/>
        <v>12980425.51</v>
      </c>
      <c r="H7" s="64">
        <f>H9+H52+H58</f>
        <v>13055842.640000001</v>
      </c>
      <c r="I7" s="64">
        <f>I9+I52+I58</f>
        <v>13762921.32</v>
      </c>
    </row>
    <row r="8" spans="1:10" ht="25.5" x14ac:dyDescent="0.25">
      <c r="A8" s="158" t="s">
        <v>98</v>
      </c>
      <c r="B8" s="159"/>
      <c r="C8" s="160"/>
      <c r="D8" s="23" t="s">
        <v>99</v>
      </c>
      <c r="E8" s="59"/>
      <c r="F8" s="60"/>
      <c r="G8" s="60"/>
      <c r="H8" s="60"/>
      <c r="I8" s="60"/>
    </row>
    <row r="9" spans="1:10" x14ac:dyDescent="0.25">
      <c r="A9" s="158" t="s">
        <v>100</v>
      </c>
      <c r="B9" s="159"/>
      <c r="C9" s="160"/>
      <c r="D9" s="23" t="s">
        <v>101</v>
      </c>
      <c r="E9" s="70">
        <f>E11+E16+E19+E26+E30+E47</f>
        <v>8724251.6699999999</v>
      </c>
      <c r="F9" s="71">
        <f>F11+F16+F19+F26+F30+F47</f>
        <v>10020313.25</v>
      </c>
      <c r="G9" s="71">
        <f>G11+G16+G19+G26+G30+G47+G39</f>
        <v>10596344.189999999</v>
      </c>
      <c r="H9" s="71">
        <v>11010000</v>
      </c>
      <c r="I9" s="71">
        <v>11610000</v>
      </c>
    </row>
    <row r="10" spans="1:10" x14ac:dyDescent="0.25">
      <c r="A10" s="166" t="s">
        <v>50</v>
      </c>
      <c r="B10" s="167"/>
      <c r="C10" s="168"/>
      <c r="D10" s="30" t="s">
        <v>26</v>
      </c>
      <c r="E10" s="59"/>
      <c r="F10" s="60"/>
      <c r="G10" s="60"/>
      <c r="H10" s="60"/>
      <c r="I10" s="61"/>
    </row>
    <row r="11" spans="1:10" s="52" customFormat="1" ht="16.5" customHeight="1" x14ac:dyDescent="0.25">
      <c r="A11" s="161" t="s">
        <v>104</v>
      </c>
      <c r="B11" s="162"/>
      <c r="C11" s="163"/>
      <c r="D11" s="98"/>
      <c r="E11" s="63">
        <f t="shared" ref="E11:F11" si="1">E12</f>
        <v>7588369.6799999997</v>
      </c>
      <c r="F11" s="66">
        <f t="shared" si="1"/>
        <v>8643304.3599999994</v>
      </c>
      <c r="G11" s="66">
        <f>G12</f>
        <v>9726910.5099999998</v>
      </c>
      <c r="H11" s="66"/>
      <c r="I11" s="68"/>
    </row>
    <row r="12" spans="1:10" ht="15" customHeight="1" x14ac:dyDescent="0.25">
      <c r="A12" s="143">
        <v>3</v>
      </c>
      <c r="B12" s="144"/>
      <c r="C12" s="145"/>
      <c r="D12" s="22" t="s">
        <v>10</v>
      </c>
      <c r="E12" s="59">
        <f>E13+E14+E15</f>
        <v>7588369.6799999997</v>
      </c>
      <c r="F12" s="60">
        <f>F13+F14+F15</f>
        <v>8643304.3599999994</v>
      </c>
      <c r="G12" s="60">
        <f>G13+G14+G15</f>
        <v>9726910.5099999998</v>
      </c>
      <c r="H12" s="60"/>
      <c r="I12" s="61"/>
    </row>
    <row r="13" spans="1:10" x14ac:dyDescent="0.25">
      <c r="A13" s="152">
        <v>31</v>
      </c>
      <c r="B13" s="153"/>
      <c r="C13" s="154"/>
      <c r="D13" s="22" t="s">
        <v>11</v>
      </c>
      <c r="E13" s="59">
        <v>5790265.8399999999</v>
      </c>
      <c r="F13" s="60">
        <v>7002856.2000000002</v>
      </c>
      <c r="G13" s="60">
        <v>7701070</v>
      </c>
      <c r="H13" s="60"/>
      <c r="I13" s="61"/>
    </row>
    <row r="14" spans="1:10" x14ac:dyDescent="0.25">
      <c r="A14" s="152">
        <v>32</v>
      </c>
      <c r="B14" s="153"/>
      <c r="C14" s="154"/>
      <c r="D14" s="22" t="s">
        <v>22</v>
      </c>
      <c r="E14" s="59">
        <v>1789737.28</v>
      </c>
      <c r="F14" s="60">
        <v>1634778.16</v>
      </c>
      <c r="G14" s="60">
        <v>2020615.51</v>
      </c>
      <c r="H14" s="60"/>
      <c r="I14" s="61"/>
    </row>
    <row r="15" spans="1:10" s="52" customFormat="1" x14ac:dyDescent="0.25">
      <c r="A15" s="84">
        <v>34</v>
      </c>
      <c r="B15" s="85"/>
      <c r="C15" s="86"/>
      <c r="D15" s="83" t="s">
        <v>73</v>
      </c>
      <c r="E15" s="59">
        <v>8366.56</v>
      </c>
      <c r="F15" s="60">
        <v>5670</v>
      </c>
      <c r="G15" s="60">
        <v>5225</v>
      </c>
      <c r="H15" s="60"/>
      <c r="I15" s="61"/>
    </row>
    <row r="16" spans="1:10" s="52" customFormat="1" ht="15" customHeight="1" x14ac:dyDescent="0.25">
      <c r="A16" s="161" t="s">
        <v>105</v>
      </c>
      <c r="B16" s="162"/>
      <c r="C16" s="163"/>
      <c r="D16" s="88"/>
      <c r="E16" s="63">
        <f t="shared" ref="E16:F16" si="2">E17</f>
        <v>30861.08</v>
      </c>
      <c r="F16" s="66">
        <f t="shared" si="2"/>
        <v>28419.74</v>
      </c>
      <c r="G16" s="66">
        <f>G17</f>
        <v>23418.68</v>
      </c>
      <c r="H16" s="66"/>
      <c r="I16" s="68"/>
    </row>
    <row r="17" spans="1:9" s="52" customFormat="1" ht="15" customHeight="1" x14ac:dyDescent="0.25">
      <c r="A17" s="143">
        <v>3</v>
      </c>
      <c r="B17" s="144"/>
      <c r="C17" s="145"/>
      <c r="D17" s="88" t="s">
        <v>10</v>
      </c>
      <c r="E17" s="59">
        <f>E18</f>
        <v>30861.08</v>
      </c>
      <c r="F17" s="60">
        <f>F18</f>
        <v>28419.74</v>
      </c>
      <c r="G17" s="60">
        <f>G18</f>
        <v>23418.68</v>
      </c>
      <c r="H17" s="60"/>
      <c r="I17" s="61"/>
    </row>
    <row r="18" spans="1:9" s="52" customFormat="1" x14ac:dyDescent="0.25">
      <c r="A18" s="89">
        <v>34</v>
      </c>
      <c r="B18" s="90"/>
      <c r="C18" s="91"/>
      <c r="D18" s="88" t="s">
        <v>73</v>
      </c>
      <c r="E18" s="59">
        <v>30861.08</v>
      </c>
      <c r="F18" s="60">
        <v>28419.74</v>
      </c>
      <c r="G18" s="60">
        <v>23418.68</v>
      </c>
      <c r="H18" s="60"/>
      <c r="I18" s="61"/>
    </row>
    <row r="19" spans="1:9" s="52" customFormat="1" ht="15" customHeight="1" x14ac:dyDescent="0.25">
      <c r="A19" s="155" t="s">
        <v>52</v>
      </c>
      <c r="B19" s="156"/>
      <c r="C19" s="157"/>
      <c r="D19" s="98"/>
      <c r="E19" s="63">
        <f>E20+E24</f>
        <v>173993.33</v>
      </c>
      <c r="F19" s="66">
        <f t="shared" ref="F19:G19" si="3">F20+F24</f>
        <v>172169.35</v>
      </c>
      <c r="G19" s="66">
        <f t="shared" si="3"/>
        <v>25</v>
      </c>
      <c r="H19" s="66"/>
      <c r="I19" s="68"/>
    </row>
    <row r="20" spans="1:9" s="52" customFormat="1" x14ac:dyDescent="0.25">
      <c r="A20" s="143">
        <v>3</v>
      </c>
      <c r="B20" s="144"/>
      <c r="C20" s="145"/>
      <c r="D20" s="88" t="s">
        <v>10</v>
      </c>
      <c r="E20" s="59">
        <f t="shared" ref="E20:G20" si="4">E22+E23+E21</f>
        <v>68497.689999999988</v>
      </c>
      <c r="F20" s="60">
        <f t="shared" si="4"/>
        <v>172169.35</v>
      </c>
      <c r="G20" s="60">
        <f t="shared" si="4"/>
        <v>0</v>
      </c>
      <c r="H20" s="60"/>
      <c r="I20" s="61"/>
    </row>
    <row r="21" spans="1:9" s="52" customFormat="1" x14ac:dyDescent="0.25">
      <c r="A21" s="152">
        <v>31</v>
      </c>
      <c r="B21" s="153"/>
      <c r="C21" s="154"/>
      <c r="D21" s="101" t="s">
        <v>11</v>
      </c>
      <c r="E21" s="59">
        <v>0</v>
      </c>
      <c r="F21" s="60">
        <v>0</v>
      </c>
      <c r="G21" s="60">
        <v>0</v>
      </c>
      <c r="H21" s="60"/>
      <c r="I21" s="61"/>
    </row>
    <row r="22" spans="1:9" s="52" customFormat="1" x14ac:dyDescent="0.25">
      <c r="A22" s="152">
        <v>32</v>
      </c>
      <c r="B22" s="153"/>
      <c r="C22" s="154"/>
      <c r="D22" s="88" t="s">
        <v>22</v>
      </c>
      <c r="E22" s="59">
        <v>68486.509999999995</v>
      </c>
      <c r="F22" s="60">
        <v>172139.35</v>
      </c>
      <c r="G22" s="60">
        <v>0</v>
      </c>
      <c r="H22" s="60"/>
      <c r="I22" s="61"/>
    </row>
    <row r="23" spans="1:9" s="52" customFormat="1" x14ac:dyDescent="0.25">
      <c r="A23" s="95">
        <v>34</v>
      </c>
      <c r="B23" s="96"/>
      <c r="C23" s="97"/>
      <c r="D23" s="99" t="s">
        <v>73</v>
      </c>
      <c r="E23" s="59">
        <v>11.18</v>
      </c>
      <c r="F23" s="60">
        <v>30</v>
      </c>
      <c r="G23" s="60">
        <v>0</v>
      </c>
      <c r="H23" s="60"/>
      <c r="I23" s="61"/>
    </row>
    <row r="24" spans="1:9" s="52" customFormat="1" ht="25.5" x14ac:dyDescent="0.25">
      <c r="A24" s="143">
        <v>5</v>
      </c>
      <c r="B24" s="144"/>
      <c r="C24" s="145"/>
      <c r="D24" s="106" t="s">
        <v>17</v>
      </c>
      <c r="E24" s="59">
        <f>E25</f>
        <v>105495.64</v>
      </c>
      <c r="F24" s="60">
        <f t="shared" ref="F24:G24" si="5">F25</f>
        <v>0</v>
      </c>
      <c r="G24" s="60">
        <f t="shared" si="5"/>
        <v>25</v>
      </c>
      <c r="H24" s="60"/>
      <c r="I24" s="61"/>
    </row>
    <row r="25" spans="1:9" s="52" customFormat="1" ht="25.5" x14ac:dyDescent="0.25">
      <c r="A25" s="107">
        <v>54</v>
      </c>
      <c r="B25" s="108"/>
      <c r="C25" s="109"/>
      <c r="D25" s="106" t="s">
        <v>109</v>
      </c>
      <c r="E25" s="59">
        <v>105495.64</v>
      </c>
      <c r="F25" s="60">
        <v>0</v>
      </c>
      <c r="G25" s="60">
        <v>25</v>
      </c>
      <c r="H25" s="60"/>
      <c r="I25" s="61"/>
    </row>
    <row r="26" spans="1:9" s="52" customFormat="1" ht="26.25" customHeight="1" x14ac:dyDescent="0.25">
      <c r="A26" s="155" t="s">
        <v>49</v>
      </c>
      <c r="B26" s="156"/>
      <c r="C26" s="157"/>
      <c r="D26" s="98"/>
      <c r="E26" s="63">
        <f t="shared" ref="E26:F26" si="6">E27</f>
        <v>28852.83</v>
      </c>
      <c r="F26" s="66">
        <f t="shared" si="6"/>
        <v>38282.980000000003</v>
      </c>
      <c r="G26" s="66">
        <f>G27</f>
        <v>36990</v>
      </c>
      <c r="H26" s="66"/>
      <c r="I26" s="68"/>
    </row>
    <row r="27" spans="1:9" s="52" customFormat="1" x14ac:dyDescent="0.25">
      <c r="A27" s="143">
        <v>3</v>
      </c>
      <c r="B27" s="144"/>
      <c r="C27" s="145"/>
      <c r="D27" s="99" t="s">
        <v>10</v>
      </c>
      <c r="E27" s="59">
        <f>E29+E28</f>
        <v>28852.83</v>
      </c>
      <c r="F27" s="60">
        <f t="shared" ref="F27:G27" si="7">F29+F28</f>
        <v>38282.980000000003</v>
      </c>
      <c r="G27" s="60">
        <f t="shared" si="7"/>
        <v>36990</v>
      </c>
      <c r="H27" s="60"/>
      <c r="I27" s="61"/>
    </row>
    <row r="28" spans="1:9" s="52" customFormat="1" x14ac:dyDescent="0.25">
      <c r="A28" s="152">
        <v>31</v>
      </c>
      <c r="B28" s="153"/>
      <c r="C28" s="154"/>
      <c r="D28" s="102" t="s">
        <v>11</v>
      </c>
      <c r="E28" s="59">
        <v>0</v>
      </c>
      <c r="F28" s="60">
        <v>5000</v>
      </c>
      <c r="G28" s="60">
        <v>0</v>
      </c>
      <c r="H28" s="60"/>
      <c r="I28" s="61"/>
    </row>
    <row r="29" spans="1:9" s="52" customFormat="1" x14ac:dyDescent="0.25">
      <c r="A29" s="152">
        <v>32</v>
      </c>
      <c r="B29" s="153"/>
      <c r="C29" s="154"/>
      <c r="D29" s="99" t="s">
        <v>22</v>
      </c>
      <c r="E29" s="59">
        <v>28852.83</v>
      </c>
      <c r="F29" s="60">
        <v>33282.980000000003</v>
      </c>
      <c r="G29" s="60">
        <v>36990</v>
      </c>
      <c r="H29" s="60"/>
      <c r="I29" s="61"/>
    </row>
    <row r="30" spans="1:9" s="52" customFormat="1" x14ac:dyDescent="0.25">
      <c r="A30" s="155" t="s">
        <v>48</v>
      </c>
      <c r="B30" s="156"/>
      <c r="C30" s="157"/>
      <c r="D30" s="99"/>
      <c r="E30" s="63">
        <f>E31+E43+E35+E39</f>
        <v>791056.48</v>
      </c>
      <c r="F30" s="66">
        <f>F31+F43+F35+F39</f>
        <v>1107836.82</v>
      </c>
      <c r="G30" s="66">
        <f t="shared" ref="G30" si="8">G31+G43+G35+G39</f>
        <v>800000</v>
      </c>
      <c r="H30" s="66"/>
      <c r="I30" s="68"/>
    </row>
    <row r="31" spans="1:9" s="52" customFormat="1" x14ac:dyDescent="0.25">
      <c r="A31" s="155" t="s">
        <v>111</v>
      </c>
      <c r="B31" s="156"/>
      <c r="C31" s="157"/>
      <c r="D31" s="98"/>
      <c r="E31" s="63">
        <f t="shared" ref="E31:F31" si="9">E32</f>
        <v>673964.55999999994</v>
      </c>
      <c r="F31" s="66">
        <f t="shared" si="9"/>
        <v>1095778.02</v>
      </c>
      <c r="G31" s="66">
        <f>G32</f>
        <v>800000</v>
      </c>
      <c r="H31" s="66"/>
      <c r="I31" s="68"/>
    </row>
    <row r="32" spans="1:9" s="52" customFormat="1" x14ac:dyDescent="0.25">
      <c r="A32" s="143">
        <v>3</v>
      </c>
      <c r="B32" s="144"/>
      <c r="C32" s="145"/>
      <c r="D32" s="99" t="s">
        <v>10</v>
      </c>
      <c r="E32" s="59">
        <f t="shared" ref="E32:F32" si="10">E33+E34</f>
        <v>673964.55999999994</v>
      </c>
      <c r="F32" s="60">
        <f t="shared" si="10"/>
        <v>1095778.02</v>
      </c>
      <c r="G32" s="60">
        <f>G33+G34</f>
        <v>800000</v>
      </c>
      <c r="H32" s="60"/>
      <c r="I32" s="61"/>
    </row>
    <row r="33" spans="1:9" s="52" customFormat="1" x14ac:dyDescent="0.25">
      <c r="A33" s="152">
        <v>31</v>
      </c>
      <c r="B33" s="153"/>
      <c r="C33" s="154"/>
      <c r="D33" s="99" t="s">
        <v>11</v>
      </c>
      <c r="E33" s="59">
        <v>529622.32999999996</v>
      </c>
      <c r="F33" s="60">
        <v>487650</v>
      </c>
      <c r="G33" s="60">
        <v>476000</v>
      </c>
      <c r="H33" s="60"/>
      <c r="I33" s="61"/>
    </row>
    <row r="34" spans="1:9" s="52" customFormat="1" x14ac:dyDescent="0.25">
      <c r="A34" s="152">
        <v>32</v>
      </c>
      <c r="B34" s="153"/>
      <c r="C34" s="154"/>
      <c r="D34" s="99" t="s">
        <v>22</v>
      </c>
      <c r="E34" s="59">
        <v>144342.23000000001</v>
      </c>
      <c r="F34" s="60">
        <v>608128.02</v>
      </c>
      <c r="G34" s="60">
        <v>324000</v>
      </c>
      <c r="H34" s="60"/>
      <c r="I34" s="61"/>
    </row>
    <row r="35" spans="1:9" s="52" customFormat="1" ht="27" customHeight="1" x14ac:dyDescent="0.25">
      <c r="A35" s="155" t="s">
        <v>114</v>
      </c>
      <c r="B35" s="156"/>
      <c r="C35" s="157"/>
      <c r="D35" s="100"/>
      <c r="E35" s="63">
        <f t="shared" ref="E35:F35" si="11">E36</f>
        <v>90324</v>
      </c>
      <c r="F35" s="66">
        <f t="shared" si="11"/>
        <v>0</v>
      </c>
      <c r="G35" s="66">
        <f>G36</f>
        <v>0</v>
      </c>
      <c r="H35" s="66"/>
      <c r="I35" s="68"/>
    </row>
    <row r="36" spans="1:9" s="52" customFormat="1" x14ac:dyDescent="0.25">
      <c r="A36" s="143">
        <v>3</v>
      </c>
      <c r="B36" s="144"/>
      <c r="C36" s="145"/>
      <c r="D36" s="101" t="s">
        <v>10</v>
      </c>
      <c r="E36" s="59">
        <f t="shared" ref="E36:F36" si="12">E37+E38</f>
        <v>90324</v>
      </c>
      <c r="F36" s="60">
        <f t="shared" si="12"/>
        <v>0</v>
      </c>
      <c r="G36" s="60">
        <f>G37+G38</f>
        <v>0</v>
      </c>
      <c r="H36" s="60"/>
      <c r="I36" s="61"/>
    </row>
    <row r="37" spans="1:9" s="52" customFormat="1" x14ac:dyDescent="0.25">
      <c r="A37" s="152">
        <v>31</v>
      </c>
      <c r="B37" s="153"/>
      <c r="C37" s="154"/>
      <c r="D37" s="101" t="s">
        <v>11</v>
      </c>
      <c r="E37" s="59">
        <v>0</v>
      </c>
      <c r="F37" s="60">
        <v>0</v>
      </c>
      <c r="G37" s="60">
        <v>0</v>
      </c>
      <c r="H37" s="60"/>
      <c r="I37" s="61"/>
    </row>
    <row r="38" spans="1:9" s="52" customFormat="1" x14ac:dyDescent="0.25">
      <c r="A38" s="152">
        <v>32</v>
      </c>
      <c r="B38" s="153"/>
      <c r="C38" s="154"/>
      <c r="D38" s="101" t="s">
        <v>22</v>
      </c>
      <c r="E38" s="59">
        <v>90324</v>
      </c>
      <c r="F38" s="60">
        <v>0</v>
      </c>
      <c r="G38" s="60">
        <v>0</v>
      </c>
      <c r="H38" s="60"/>
      <c r="I38" s="61"/>
    </row>
    <row r="39" spans="1:9" s="52" customFormat="1" x14ac:dyDescent="0.25">
      <c r="A39" s="155" t="s">
        <v>110</v>
      </c>
      <c r="B39" s="156"/>
      <c r="C39" s="157"/>
      <c r="D39" s="100"/>
      <c r="E39" s="63">
        <f t="shared" ref="E39:F39" si="13">E40</f>
        <v>14709.12</v>
      </c>
      <c r="F39" s="66">
        <f t="shared" si="13"/>
        <v>0</v>
      </c>
      <c r="G39" s="66">
        <f>G40</f>
        <v>0</v>
      </c>
      <c r="H39" s="66"/>
      <c r="I39" s="68"/>
    </row>
    <row r="40" spans="1:9" s="52" customFormat="1" x14ac:dyDescent="0.25">
      <c r="A40" s="143">
        <v>3</v>
      </c>
      <c r="B40" s="144"/>
      <c r="C40" s="145"/>
      <c r="D40" s="101" t="s">
        <v>10</v>
      </c>
      <c r="E40" s="59">
        <f t="shared" ref="E40:F40" si="14">E41+E42</f>
        <v>14709.12</v>
      </c>
      <c r="F40" s="60">
        <f t="shared" si="14"/>
        <v>0</v>
      </c>
      <c r="G40" s="60">
        <f>G41+G42</f>
        <v>0</v>
      </c>
      <c r="H40" s="60"/>
      <c r="I40" s="61"/>
    </row>
    <row r="41" spans="1:9" s="52" customFormat="1" x14ac:dyDescent="0.25">
      <c r="A41" s="152">
        <v>31</v>
      </c>
      <c r="B41" s="153"/>
      <c r="C41" s="154"/>
      <c r="D41" s="101" t="s">
        <v>11</v>
      </c>
      <c r="E41" s="59">
        <v>12477.12</v>
      </c>
      <c r="F41" s="60">
        <v>0</v>
      </c>
      <c r="G41" s="60">
        <v>0</v>
      </c>
      <c r="H41" s="60"/>
      <c r="I41" s="61"/>
    </row>
    <row r="42" spans="1:9" s="52" customFormat="1" x14ac:dyDescent="0.25">
      <c r="A42" s="152">
        <v>32</v>
      </c>
      <c r="B42" s="153"/>
      <c r="C42" s="154"/>
      <c r="D42" s="101" t="s">
        <v>22</v>
      </c>
      <c r="E42" s="59">
        <v>2232</v>
      </c>
      <c r="F42" s="60">
        <v>0</v>
      </c>
      <c r="G42" s="60">
        <v>0</v>
      </c>
      <c r="H42" s="60"/>
      <c r="I42" s="61"/>
    </row>
    <row r="43" spans="1:9" s="52" customFormat="1" ht="15" customHeight="1" x14ac:dyDescent="0.25">
      <c r="A43" s="155" t="s">
        <v>113</v>
      </c>
      <c r="B43" s="156"/>
      <c r="C43" s="157"/>
      <c r="D43" s="99"/>
      <c r="E43" s="63">
        <f t="shared" ref="E43:F43" si="15">E44</f>
        <v>12058.8</v>
      </c>
      <c r="F43" s="66">
        <f t="shared" si="15"/>
        <v>12058.8</v>
      </c>
      <c r="G43" s="66">
        <f>G44</f>
        <v>0</v>
      </c>
      <c r="H43" s="66"/>
      <c r="I43" s="68"/>
    </row>
    <row r="44" spans="1:9" s="52" customFormat="1" x14ac:dyDescent="0.25">
      <c r="A44" s="143">
        <v>3</v>
      </c>
      <c r="B44" s="144"/>
      <c r="C44" s="145"/>
      <c r="D44" s="99" t="s">
        <v>10</v>
      </c>
      <c r="E44" s="59">
        <f t="shared" ref="E44:F44" si="16">E45+E46</f>
        <v>12058.8</v>
      </c>
      <c r="F44" s="60">
        <f t="shared" si="16"/>
        <v>12058.8</v>
      </c>
      <c r="G44" s="60">
        <f>G45+G46</f>
        <v>0</v>
      </c>
      <c r="H44" s="60"/>
      <c r="I44" s="61"/>
    </row>
    <row r="45" spans="1:9" s="52" customFormat="1" x14ac:dyDescent="0.25">
      <c r="A45" s="152">
        <v>31</v>
      </c>
      <c r="B45" s="153"/>
      <c r="C45" s="154"/>
      <c r="D45" s="99" t="s">
        <v>11</v>
      </c>
      <c r="E45" s="59">
        <v>10911.8</v>
      </c>
      <c r="F45" s="60">
        <v>12058.8</v>
      </c>
      <c r="G45" s="60">
        <v>0</v>
      </c>
      <c r="H45" s="60"/>
      <c r="I45" s="61"/>
    </row>
    <row r="46" spans="1:9" s="52" customFormat="1" x14ac:dyDescent="0.25">
      <c r="A46" s="152">
        <v>32</v>
      </c>
      <c r="B46" s="153"/>
      <c r="C46" s="154"/>
      <c r="D46" s="99" t="s">
        <v>22</v>
      </c>
      <c r="E46" s="59">
        <v>1147</v>
      </c>
      <c r="F46" s="60">
        <v>0</v>
      </c>
      <c r="G46" s="60">
        <v>0</v>
      </c>
      <c r="H46" s="60"/>
      <c r="I46" s="61"/>
    </row>
    <row r="47" spans="1:9" s="52" customFormat="1" x14ac:dyDescent="0.25">
      <c r="A47" s="155" t="s">
        <v>78</v>
      </c>
      <c r="B47" s="156"/>
      <c r="C47" s="157"/>
      <c r="D47" s="99"/>
      <c r="E47" s="63">
        <f t="shared" ref="E47:F47" si="17">E48</f>
        <v>111118.27</v>
      </c>
      <c r="F47" s="66">
        <f t="shared" si="17"/>
        <v>30300</v>
      </c>
      <c r="G47" s="66">
        <f>G48</f>
        <v>9000</v>
      </c>
      <c r="H47" s="66"/>
      <c r="I47" s="68"/>
    </row>
    <row r="48" spans="1:9" s="52" customFormat="1" x14ac:dyDescent="0.25">
      <c r="A48" s="143">
        <v>3</v>
      </c>
      <c r="B48" s="144"/>
      <c r="C48" s="145"/>
      <c r="D48" s="99" t="s">
        <v>10</v>
      </c>
      <c r="E48" s="59">
        <f t="shared" ref="E48:F48" si="18">E49</f>
        <v>111118.27</v>
      </c>
      <c r="F48" s="60">
        <f t="shared" si="18"/>
        <v>30300</v>
      </c>
      <c r="G48" s="60">
        <f>G49</f>
        <v>9000</v>
      </c>
      <c r="H48" s="60"/>
      <c r="I48" s="61"/>
    </row>
    <row r="49" spans="1:9" s="52" customFormat="1" x14ac:dyDescent="0.25">
      <c r="A49" s="152">
        <v>32</v>
      </c>
      <c r="B49" s="153"/>
      <c r="C49" s="154"/>
      <c r="D49" s="99" t="s">
        <v>22</v>
      </c>
      <c r="E49" s="59">
        <v>111118.27</v>
      </c>
      <c r="F49" s="60">
        <v>30300</v>
      </c>
      <c r="G49" s="60">
        <v>9000</v>
      </c>
      <c r="H49" s="60"/>
      <c r="I49" s="61"/>
    </row>
    <row r="50" spans="1:9" s="52" customFormat="1" x14ac:dyDescent="0.25">
      <c r="A50" s="95"/>
      <c r="B50" s="96"/>
      <c r="C50" s="97"/>
      <c r="D50" s="99"/>
      <c r="E50" s="59"/>
      <c r="F50" s="60"/>
      <c r="G50" s="60"/>
      <c r="H50" s="60"/>
      <c r="I50" s="61"/>
    </row>
    <row r="51" spans="1:9" s="52" customFormat="1" x14ac:dyDescent="0.25">
      <c r="A51" s="158" t="s">
        <v>98</v>
      </c>
      <c r="B51" s="159"/>
      <c r="C51" s="160"/>
      <c r="D51" s="92" t="s">
        <v>25</v>
      </c>
      <c r="E51" s="59"/>
      <c r="F51" s="60"/>
      <c r="G51" s="60"/>
      <c r="H51" s="60"/>
      <c r="I51" s="60"/>
    </row>
    <row r="52" spans="1:9" s="52" customFormat="1" ht="25.5" x14ac:dyDescent="0.25">
      <c r="A52" s="158" t="s">
        <v>102</v>
      </c>
      <c r="B52" s="159"/>
      <c r="C52" s="160"/>
      <c r="D52" s="87" t="s">
        <v>103</v>
      </c>
      <c r="E52" s="70">
        <f t="shared" ref="E52:F52" si="19">E53</f>
        <v>31118.75</v>
      </c>
      <c r="F52" s="71">
        <f t="shared" si="19"/>
        <v>20000</v>
      </c>
      <c r="G52" s="71">
        <f>G53</f>
        <v>20000</v>
      </c>
      <c r="H52" s="71">
        <v>20000</v>
      </c>
      <c r="I52" s="71">
        <v>20000</v>
      </c>
    </row>
    <row r="53" spans="1:9" s="52" customFormat="1" ht="15" customHeight="1" x14ac:dyDescent="0.25">
      <c r="A53" s="155" t="s">
        <v>50</v>
      </c>
      <c r="B53" s="156"/>
      <c r="C53" s="157"/>
      <c r="D53" s="83"/>
      <c r="E53" s="70">
        <f t="shared" ref="E53:F53" si="20">E54</f>
        <v>31118.75</v>
      </c>
      <c r="F53" s="71">
        <f t="shared" si="20"/>
        <v>20000</v>
      </c>
      <c r="G53" s="71">
        <f>G54</f>
        <v>20000</v>
      </c>
      <c r="H53" s="71"/>
      <c r="I53" s="93"/>
    </row>
    <row r="54" spans="1:9" s="52" customFormat="1" ht="15" customHeight="1" x14ac:dyDescent="0.25">
      <c r="A54" s="161" t="s">
        <v>105</v>
      </c>
      <c r="B54" s="162"/>
      <c r="C54" s="163"/>
      <c r="D54" s="94"/>
      <c r="E54" s="63">
        <f t="shared" ref="E54:F54" si="21">E55</f>
        <v>31118.75</v>
      </c>
      <c r="F54" s="66">
        <f t="shared" si="21"/>
        <v>20000</v>
      </c>
      <c r="G54" s="66">
        <f>G55</f>
        <v>20000</v>
      </c>
      <c r="H54" s="66"/>
      <c r="I54" s="68"/>
    </row>
    <row r="55" spans="1:9" s="52" customFormat="1" ht="15" customHeight="1" x14ac:dyDescent="0.25">
      <c r="A55" s="166">
        <v>3</v>
      </c>
      <c r="B55" s="167"/>
      <c r="C55" s="168"/>
      <c r="D55" s="88" t="s">
        <v>10</v>
      </c>
      <c r="E55" s="59">
        <f t="shared" ref="E55:F55" si="22">E56</f>
        <v>31118.75</v>
      </c>
      <c r="F55" s="60">
        <f t="shared" si="22"/>
        <v>20000</v>
      </c>
      <c r="G55" s="60">
        <f>G56</f>
        <v>20000</v>
      </c>
      <c r="H55" s="60"/>
      <c r="I55" s="61"/>
    </row>
    <row r="56" spans="1:9" s="52" customFormat="1" ht="15" customHeight="1" x14ac:dyDescent="0.25">
      <c r="A56" s="152">
        <v>32</v>
      </c>
      <c r="B56" s="153"/>
      <c r="C56" s="154"/>
      <c r="D56" s="88" t="s">
        <v>22</v>
      </c>
      <c r="E56" s="59">
        <v>31118.75</v>
      </c>
      <c r="F56" s="60">
        <v>20000</v>
      </c>
      <c r="G56" s="60">
        <v>20000</v>
      </c>
      <c r="H56" s="60"/>
      <c r="I56" s="61"/>
    </row>
    <row r="57" spans="1:9" x14ac:dyDescent="0.25">
      <c r="A57" s="158" t="s">
        <v>98</v>
      </c>
      <c r="B57" s="159"/>
      <c r="C57" s="160"/>
      <c r="D57" s="23" t="s">
        <v>25</v>
      </c>
      <c r="E57" s="59"/>
      <c r="F57" s="60"/>
      <c r="G57" s="60"/>
      <c r="H57" s="60"/>
      <c r="I57" s="60"/>
    </row>
    <row r="58" spans="1:9" ht="29.25" customHeight="1" x14ac:dyDescent="0.25">
      <c r="A58" s="158" t="s">
        <v>106</v>
      </c>
      <c r="B58" s="159"/>
      <c r="C58" s="160"/>
      <c r="D58" s="23" t="s">
        <v>107</v>
      </c>
      <c r="E58" s="70">
        <f t="shared" ref="E58:F58" si="23">E60+E63+E69+E79+E85+E88+E76</f>
        <v>389031.29</v>
      </c>
      <c r="F58" s="71">
        <f t="shared" si="23"/>
        <v>981232.20000000007</v>
      </c>
      <c r="G58" s="71">
        <f>G60+G63+G69+G79+G85+G88+G76</f>
        <v>2364081.3200000003</v>
      </c>
      <c r="H58" s="71">
        <v>2025842.64</v>
      </c>
      <c r="I58" s="71">
        <v>2132921.3199999998</v>
      </c>
    </row>
    <row r="59" spans="1:9" ht="15" customHeight="1" x14ac:dyDescent="0.25">
      <c r="A59" s="155" t="s">
        <v>50</v>
      </c>
      <c r="B59" s="156"/>
      <c r="C59" s="157"/>
      <c r="D59" s="30" t="s">
        <v>26</v>
      </c>
      <c r="E59" s="59"/>
      <c r="F59" s="60"/>
      <c r="G59" s="60"/>
      <c r="H59" s="60"/>
      <c r="I59" s="61"/>
    </row>
    <row r="60" spans="1:9" s="52" customFormat="1" ht="15" customHeight="1" x14ac:dyDescent="0.25">
      <c r="A60" s="161" t="s">
        <v>108</v>
      </c>
      <c r="B60" s="162"/>
      <c r="C60" s="163"/>
      <c r="D60" s="94"/>
      <c r="E60" s="63">
        <f t="shared" ref="E60:F61" si="24">E61</f>
        <v>0</v>
      </c>
      <c r="F60" s="66">
        <f t="shared" si="24"/>
        <v>20000</v>
      </c>
      <c r="G60" s="66">
        <f>G61</f>
        <v>40000</v>
      </c>
      <c r="H60" s="66"/>
      <c r="I60" s="68"/>
    </row>
    <row r="61" spans="1:9" ht="25.5" x14ac:dyDescent="0.25">
      <c r="A61" s="158">
        <v>4</v>
      </c>
      <c r="B61" s="159"/>
      <c r="C61" s="160"/>
      <c r="D61" s="87" t="s">
        <v>12</v>
      </c>
      <c r="E61" s="70">
        <f t="shared" si="24"/>
        <v>0</v>
      </c>
      <c r="F61" s="71">
        <f t="shared" si="24"/>
        <v>20000</v>
      </c>
      <c r="G61" s="71">
        <f>G62</f>
        <v>40000</v>
      </c>
      <c r="H61" s="71"/>
      <c r="I61" s="93"/>
    </row>
    <row r="62" spans="1:9" s="52" customFormat="1" ht="25.5" x14ac:dyDescent="0.25">
      <c r="A62" s="152">
        <v>42</v>
      </c>
      <c r="B62" s="153"/>
      <c r="C62" s="154"/>
      <c r="D62" s="88" t="s">
        <v>32</v>
      </c>
      <c r="E62" s="59"/>
      <c r="F62" s="60">
        <v>20000</v>
      </c>
      <c r="G62" s="60">
        <v>40000</v>
      </c>
      <c r="H62" s="60"/>
      <c r="I62" s="61"/>
    </row>
    <row r="63" spans="1:9" s="52" customFormat="1" x14ac:dyDescent="0.25">
      <c r="A63" s="161" t="s">
        <v>105</v>
      </c>
      <c r="B63" s="162"/>
      <c r="C63" s="163"/>
      <c r="D63" s="94"/>
      <c r="E63" s="63">
        <f t="shared" ref="E63:F63" si="25">E64+E67</f>
        <v>228184.72999999998</v>
      </c>
      <c r="F63" s="66">
        <f t="shared" si="25"/>
        <v>332580.26</v>
      </c>
      <c r="G63" s="66">
        <f>G64+G67</f>
        <v>337581.32</v>
      </c>
      <c r="H63" s="66"/>
      <c r="I63" s="68"/>
    </row>
    <row r="64" spans="1:9" s="52" customFormat="1" ht="25.5" x14ac:dyDescent="0.25">
      <c r="A64" s="158">
        <v>4</v>
      </c>
      <c r="B64" s="159"/>
      <c r="C64" s="160"/>
      <c r="D64" s="87" t="s">
        <v>12</v>
      </c>
      <c r="E64" s="70">
        <f t="shared" ref="E64:F64" si="26">E65+E66</f>
        <v>97722.81</v>
      </c>
      <c r="F64" s="71">
        <f t="shared" si="26"/>
        <v>202166</v>
      </c>
      <c r="G64" s="71">
        <f>G65+G66</f>
        <v>204660</v>
      </c>
      <c r="H64" s="71"/>
      <c r="I64" s="93"/>
    </row>
    <row r="65" spans="1:9" s="52" customFormat="1" ht="25.5" x14ac:dyDescent="0.25">
      <c r="A65" s="152">
        <v>42</v>
      </c>
      <c r="B65" s="153"/>
      <c r="C65" s="154"/>
      <c r="D65" s="88" t="s">
        <v>32</v>
      </c>
      <c r="E65" s="59">
        <v>49660.31</v>
      </c>
      <c r="F65" s="60">
        <v>140000</v>
      </c>
      <c r="G65" s="60">
        <v>204660</v>
      </c>
      <c r="H65" s="60"/>
      <c r="I65" s="61"/>
    </row>
    <row r="66" spans="1:9" s="52" customFormat="1" ht="25.5" x14ac:dyDescent="0.25">
      <c r="A66" s="152">
        <v>45</v>
      </c>
      <c r="B66" s="153"/>
      <c r="C66" s="154"/>
      <c r="D66" s="88" t="s">
        <v>75</v>
      </c>
      <c r="E66" s="59">
        <v>48062.5</v>
      </c>
      <c r="F66" s="60">
        <v>62166</v>
      </c>
      <c r="G66" s="60">
        <v>0</v>
      </c>
      <c r="H66" s="60"/>
      <c r="I66" s="61"/>
    </row>
    <row r="67" spans="1:9" s="52" customFormat="1" ht="25.5" x14ac:dyDescent="0.25">
      <c r="A67" s="158">
        <v>5</v>
      </c>
      <c r="B67" s="159"/>
      <c r="C67" s="160"/>
      <c r="D67" s="87" t="s">
        <v>17</v>
      </c>
      <c r="E67" s="70">
        <f t="shared" ref="E67:F67" si="27">E68</f>
        <v>130461.92</v>
      </c>
      <c r="F67" s="71">
        <f t="shared" si="27"/>
        <v>130414.26</v>
      </c>
      <c r="G67" s="71">
        <f>G68</f>
        <v>132921.32</v>
      </c>
      <c r="H67" s="71"/>
      <c r="I67" s="93"/>
    </row>
    <row r="68" spans="1:9" s="52" customFormat="1" ht="25.5" x14ac:dyDescent="0.25">
      <c r="A68" s="152">
        <v>54</v>
      </c>
      <c r="B68" s="153"/>
      <c r="C68" s="154"/>
      <c r="D68" s="88" t="s">
        <v>109</v>
      </c>
      <c r="E68" s="59">
        <v>130461.92</v>
      </c>
      <c r="F68" s="60">
        <v>130414.26</v>
      </c>
      <c r="G68" s="60">
        <v>132921.32</v>
      </c>
      <c r="H68" s="60"/>
      <c r="I68" s="61"/>
    </row>
    <row r="69" spans="1:9" s="52" customFormat="1" ht="15" customHeight="1" x14ac:dyDescent="0.25">
      <c r="A69" s="155" t="s">
        <v>52</v>
      </c>
      <c r="B69" s="156"/>
      <c r="C69" s="157"/>
      <c r="D69" s="94"/>
      <c r="E69" s="63">
        <f t="shared" ref="E69:F69" si="28">E70+E74</f>
        <v>153005.34</v>
      </c>
      <c r="F69" s="66">
        <f t="shared" si="28"/>
        <v>223195.14</v>
      </c>
      <c r="G69" s="66">
        <f>G70+G74</f>
        <v>370500</v>
      </c>
      <c r="H69" s="66"/>
      <c r="I69" s="68"/>
    </row>
    <row r="70" spans="1:9" s="52" customFormat="1" ht="25.5" x14ac:dyDescent="0.25">
      <c r="A70" s="158">
        <v>4</v>
      </c>
      <c r="B70" s="159"/>
      <c r="C70" s="160"/>
      <c r="D70" s="87" t="s">
        <v>12</v>
      </c>
      <c r="E70" s="70">
        <f t="shared" ref="E70:F70" si="29">E71+E72+E73</f>
        <v>153005.34</v>
      </c>
      <c r="F70" s="71">
        <f t="shared" si="29"/>
        <v>223195.14</v>
      </c>
      <c r="G70" s="71">
        <f>G71+G72+G73</f>
        <v>370500</v>
      </c>
      <c r="H70" s="71"/>
      <c r="I70" s="93"/>
    </row>
    <row r="71" spans="1:9" s="52" customFormat="1" ht="25.5" x14ac:dyDescent="0.25">
      <c r="A71" s="152">
        <v>41</v>
      </c>
      <c r="B71" s="153"/>
      <c r="C71" s="154"/>
      <c r="D71" s="88" t="s">
        <v>13</v>
      </c>
      <c r="E71" s="59">
        <v>5049.41</v>
      </c>
      <c r="F71" s="60">
        <v>10000</v>
      </c>
      <c r="G71" s="60">
        <v>10000</v>
      </c>
      <c r="H71" s="60"/>
      <c r="I71" s="61"/>
    </row>
    <row r="72" spans="1:9" s="52" customFormat="1" ht="25.5" x14ac:dyDescent="0.25">
      <c r="A72" s="152">
        <v>42</v>
      </c>
      <c r="B72" s="153"/>
      <c r="C72" s="154"/>
      <c r="D72" s="88" t="s">
        <v>32</v>
      </c>
      <c r="E72" s="59">
        <v>81793.429999999993</v>
      </c>
      <c r="F72" s="60">
        <v>175361.14</v>
      </c>
      <c r="G72" s="60">
        <v>135500</v>
      </c>
      <c r="H72" s="60"/>
      <c r="I72" s="61"/>
    </row>
    <row r="73" spans="1:9" s="52" customFormat="1" ht="25.5" x14ac:dyDescent="0.25">
      <c r="A73" s="152">
        <v>45</v>
      </c>
      <c r="B73" s="153"/>
      <c r="C73" s="154"/>
      <c r="D73" s="88" t="s">
        <v>75</v>
      </c>
      <c r="E73" s="59">
        <v>66162.5</v>
      </c>
      <c r="F73" s="60">
        <v>37834</v>
      </c>
      <c r="G73" s="60">
        <v>225000</v>
      </c>
      <c r="H73" s="60"/>
      <c r="I73" s="61"/>
    </row>
    <row r="74" spans="1:9" s="52" customFormat="1" ht="25.5" x14ac:dyDescent="0.25">
      <c r="A74" s="158">
        <v>5</v>
      </c>
      <c r="B74" s="159"/>
      <c r="C74" s="160"/>
      <c r="D74" s="87" t="s">
        <v>17</v>
      </c>
      <c r="E74" s="70">
        <f t="shared" ref="E74:F74" si="30">E75</f>
        <v>0</v>
      </c>
      <c r="F74" s="71">
        <f t="shared" si="30"/>
        <v>0</v>
      </c>
      <c r="G74" s="71">
        <f>G75</f>
        <v>0</v>
      </c>
      <c r="H74" s="71"/>
      <c r="I74" s="93"/>
    </row>
    <row r="75" spans="1:9" s="52" customFormat="1" ht="25.5" x14ac:dyDescent="0.25">
      <c r="A75" s="152">
        <v>54</v>
      </c>
      <c r="B75" s="153"/>
      <c r="C75" s="154"/>
      <c r="D75" s="88" t="s">
        <v>109</v>
      </c>
      <c r="E75" s="59">
        <v>0</v>
      </c>
      <c r="F75" s="60">
        <v>0</v>
      </c>
      <c r="G75" s="60">
        <v>0</v>
      </c>
      <c r="H75" s="60"/>
      <c r="I75" s="61"/>
    </row>
    <row r="76" spans="1:9" s="52" customFormat="1" ht="31.5" customHeight="1" x14ac:dyDescent="0.25">
      <c r="A76" s="155" t="s">
        <v>49</v>
      </c>
      <c r="B76" s="156"/>
      <c r="C76" s="157"/>
      <c r="D76" s="104"/>
      <c r="E76" s="63">
        <f>E77</f>
        <v>0</v>
      </c>
      <c r="F76" s="66">
        <f t="shared" ref="F76:G77" si="31">F77</f>
        <v>26175</v>
      </c>
      <c r="G76" s="66">
        <f t="shared" si="31"/>
        <v>0</v>
      </c>
      <c r="H76" s="66"/>
      <c r="I76" s="68"/>
    </row>
    <row r="77" spans="1:9" s="52" customFormat="1" ht="25.5" x14ac:dyDescent="0.25">
      <c r="A77" s="158">
        <v>4</v>
      </c>
      <c r="B77" s="159"/>
      <c r="C77" s="160"/>
      <c r="D77" s="105" t="s">
        <v>12</v>
      </c>
      <c r="E77" s="63">
        <f>E78</f>
        <v>0</v>
      </c>
      <c r="F77" s="66">
        <f t="shared" si="31"/>
        <v>26175</v>
      </c>
      <c r="G77" s="66">
        <f t="shared" si="31"/>
        <v>0</v>
      </c>
      <c r="H77" s="66"/>
      <c r="I77" s="68"/>
    </row>
    <row r="78" spans="1:9" s="52" customFormat="1" ht="25.5" x14ac:dyDescent="0.25">
      <c r="A78" s="152">
        <v>42</v>
      </c>
      <c r="B78" s="153"/>
      <c r="C78" s="154"/>
      <c r="D78" s="104" t="s">
        <v>32</v>
      </c>
      <c r="E78" s="59">
        <v>0</v>
      </c>
      <c r="F78" s="60">
        <v>26175</v>
      </c>
      <c r="G78" s="60">
        <v>0</v>
      </c>
      <c r="H78" s="60"/>
      <c r="I78" s="61"/>
    </row>
    <row r="79" spans="1:9" s="52" customFormat="1" ht="15" customHeight="1" x14ac:dyDescent="0.25">
      <c r="A79" s="155" t="s">
        <v>48</v>
      </c>
      <c r="B79" s="156"/>
      <c r="C79" s="157"/>
      <c r="D79" s="94"/>
      <c r="E79" s="63">
        <f t="shared" ref="E79:F79" si="32">E80+E83</f>
        <v>7122.63</v>
      </c>
      <c r="F79" s="66">
        <f t="shared" si="32"/>
        <v>367659</v>
      </c>
      <c r="G79" s="66">
        <f>G80+G83</f>
        <v>1615000</v>
      </c>
      <c r="H79" s="66"/>
      <c r="I79" s="68"/>
    </row>
    <row r="80" spans="1:9" s="52" customFormat="1" x14ac:dyDescent="0.25">
      <c r="A80" s="155" t="s">
        <v>110</v>
      </c>
      <c r="B80" s="156"/>
      <c r="C80" s="157"/>
      <c r="D80" s="94"/>
      <c r="E80" s="63">
        <f t="shared" ref="E80:F80" si="33">E81+E82</f>
        <v>0</v>
      </c>
      <c r="F80" s="66">
        <f t="shared" si="33"/>
        <v>0</v>
      </c>
      <c r="G80" s="66">
        <f>G81+G82</f>
        <v>1615000</v>
      </c>
      <c r="H80" s="66"/>
      <c r="I80" s="68"/>
    </row>
    <row r="81" spans="1:9" s="52" customFormat="1" ht="25.5" x14ac:dyDescent="0.25">
      <c r="A81" s="152">
        <v>42</v>
      </c>
      <c r="B81" s="153"/>
      <c r="C81" s="154"/>
      <c r="D81" s="88" t="s">
        <v>32</v>
      </c>
      <c r="E81" s="59">
        <v>0</v>
      </c>
      <c r="F81" s="60">
        <v>0</v>
      </c>
      <c r="G81" s="60">
        <v>340000</v>
      </c>
      <c r="H81" s="60"/>
      <c r="I81" s="61"/>
    </row>
    <row r="82" spans="1:9" ht="25.5" x14ac:dyDescent="0.25">
      <c r="A82" s="152">
        <v>45</v>
      </c>
      <c r="B82" s="153"/>
      <c r="C82" s="154"/>
      <c r="D82" s="88" t="s">
        <v>75</v>
      </c>
      <c r="E82" s="59">
        <v>0</v>
      </c>
      <c r="F82" s="60">
        <v>0</v>
      </c>
      <c r="G82" s="60">
        <v>1275000</v>
      </c>
      <c r="H82" s="60"/>
      <c r="I82" s="61"/>
    </row>
    <row r="83" spans="1:9" s="52" customFormat="1" x14ac:dyDescent="0.25">
      <c r="A83" s="155" t="s">
        <v>111</v>
      </c>
      <c r="B83" s="156"/>
      <c r="C83" s="157"/>
      <c r="D83" s="94"/>
      <c r="E83" s="63">
        <f t="shared" ref="E83:F83" si="34">E84</f>
        <v>7122.63</v>
      </c>
      <c r="F83" s="66">
        <f t="shared" si="34"/>
        <v>367659</v>
      </c>
      <c r="G83" s="66">
        <f>G84</f>
        <v>0</v>
      </c>
      <c r="H83" s="66"/>
      <c r="I83" s="68"/>
    </row>
    <row r="84" spans="1:9" s="52" customFormat="1" ht="25.5" x14ac:dyDescent="0.25">
      <c r="A84" s="152">
        <v>42</v>
      </c>
      <c r="B84" s="153"/>
      <c r="C84" s="154"/>
      <c r="D84" s="88" t="s">
        <v>32</v>
      </c>
      <c r="E84" s="59">
        <v>7122.63</v>
      </c>
      <c r="F84" s="60">
        <v>367659</v>
      </c>
      <c r="G84" s="60">
        <v>0</v>
      </c>
      <c r="H84" s="60"/>
      <c r="I84" s="61"/>
    </row>
    <row r="85" spans="1:9" s="52" customFormat="1" ht="15" customHeight="1" x14ac:dyDescent="0.25">
      <c r="A85" s="155" t="s">
        <v>78</v>
      </c>
      <c r="B85" s="156"/>
      <c r="C85" s="157"/>
      <c r="D85" s="94"/>
      <c r="E85" s="63">
        <f t="shared" ref="E85:F85" si="35">E86</f>
        <v>100</v>
      </c>
      <c r="F85" s="66">
        <f t="shared" si="35"/>
        <v>11000</v>
      </c>
      <c r="G85" s="66">
        <f>G86</f>
        <v>0</v>
      </c>
      <c r="H85" s="66"/>
      <c r="I85" s="68"/>
    </row>
    <row r="86" spans="1:9" ht="25.5" x14ac:dyDescent="0.25">
      <c r="A86" s="143">
        <v>4</v>
      </c>
      <c r="B86" s="144"/>
      <c r="C86" s="145"/>
      <c r="D86" s="22" t="s">
        <v>12</v>
      </c>
      <c r="E86" s="59">
        <f t="shared" ref="E86:F86" si="36">E87</f>
        <v>100</v>
      </c>
      <c r="F86" s="60">
        <f t="shared" si="36"/>
        <v>11000</v>
      </c>
      <c r="G86" s="60">
        <f>G87</f>
        <v>0</v>
      </c>
      <c r="H86" s="60"/>
      <c r="I86" s="61"/>
    </row>
    <row r="87" spans="1:9" ht="25.5" x14ac:dyDescent="0.25">
      <c r="A87" s="152">
        <v>42</v>
      </c>
      <c r="B87" s="153"/>
      <c r="C87" s="154"/>
      <c r="D87" s="22" t="s">
        <v>32</v>
      </c>
      <c r="E87" s="59">
        <v>100</v>
      </c>
      <c r="F87" s="60">
        <v>11000</v>
      </c>
      <c r="G87" s="60">
        <v>0</v>
      </c>
      <c r="H87" s="60"/>
      <c r="I87" s="61"/>
    </row>
    <row r="88" spans="1:9" s="52" customFormat="1" ht="30" customHeight="1" x14ac:dyDescent="0.25">
      <c r="A88" s="155" t="s">
        <v>112</v>
      </c>
      <c r="B88" s="156"/>
      <c r="C88" s="157"/>
      <c r="D88" s="94"/>
      <c r="E88" s="63">
        <f t="shared" ref="E88:F88" si="37">E89</f>
        <v>618.59</v>
      </c>
      <c r="F88" s="66">
        <f t="shared" si="37"/>
        <v>622.79999999999995</v>
      </c>
      <c r="G88" s="66">
        <f>G89</f>
        <v>1000</v>
      </c>
      <c r="H88" s="66"/>
      <c r="I88" s="68"/>
    </row>
    <row r="89" spans="1:9" s="52" customFormat="1" ht="25.5" x14ac:dyDescent="0.25">
      <c r="A89" s="143">
        <v>4</v>
      </c>
      <c r="B89" s="144"/>
      <c r="C89" s="145"/>
      <c r="D89" s="88" t="s">
        <v>12</v>
      </c>
      <c r="E89" s="59">
        <f t="shared" ref="E89:F89" si="38">E90</f>
        <v>618.59</v>
      </c>
      <c r="F89" s="60">
        <f t="shared" si="38"/>
        <v>622.79999999999995</v>
      </c>
      <c r="G89" s="60">
        <f>G90</f>
        <v>1000</v>
      </c>
      <c r="H89" s="60"/>
      <c r="I89" s="61"/>
    </row>
    <row r="90" spans="1:9" s="52" customFormat="1" ht="25.5" x14ac:dyDescent="0.25">
      <c r="A90" s="152">
        <v>42</v>
      </c>
      <c r="B90" s="153"/>
      <c r="C90" s="154"/>
      <c r="D90" s="88" t="s">
        <v>32</v>
      </c>
      <c r="E90" s="59">
        <v>618.59</v>
      </c>
      <c r="F90" s="60">
        <v>622.79999999999995</v>
      </c>
      <c r="G90" s="60">
        <v>1000</v>
      </c>
      <c r="H90" s="60"/>
      <c r="I90" s="61"/>
    </row>
  </sheetData>
  <mergeCells count="83">
    <mergeCell ref="A35:C35"/>
    <mergeCell ref="A36:C36"/>
    <mergeCell ref="A37:C37"/>
    <mergeCell ref="A38:C38"/>
    <mergeCell ref="A26:C26"/>
    <mergeCell ref="A27:C27"/>
    <mergeCell ref="A29:C29"/>
    <mergeCell ref="A30:C30"/>
    <mergeCell ref="A28:C28"/>
    <mergeCell ref="A67:C67"/>
    <mergeCell ref="A69:C69"/>
    <mergeCell ref="A70:C70"/>
    <mergeCell ref="A79:C79"/>
    <mergeCell ref="A80:C80"/>
    <mergeCell ref="A71:C71"/>
    <mergeCell ref="A72:C72"/>
    <mergeCell ref="A73:C73"/>
    <mergeCell ref="A74:C74"/>
    <mergeCell ref="A76:C76"/>
    <mergeCell ref="A77:C77"/>
    <mergeCell ref="A78:C78"/>
    <mergeCell ref="A75:C75"/>
    <mergeCell ref="A82:C82"/>
    <mergeCell ref="A19:C19"/>
    <mergeCell ref="A20:C20"/>
    <mergeCell ref="A22:C22"/>
    <mergeCell ref="A52:C52"/>
    <mergeCell ref="A53:C53"/>
    <mergeCell ref="A54:C54"/>
    <mergeCell ref="A55:C55"/>
    <mergeCell ref="A56:C56"/>
    <mergeCell ref="A81:C81"/>
    <mergeCell ref="A63:C63"/>
    <mergeCell ref="A64:C64"/>
    <mergeCell ref="A62:C62"/>
    <mergeCell ref="A65:C65"/>
    <mergeCell ref="A66:C66"/>
    <mergeCell ref="A68:C68"/>
    <mergeCell ref="A3:I3"/>
    <mergeCell ref="A5:C5"/>
    <mergeCell ref="A1:I1"/>
    <mergeCell ref="A10:C10"/>
    <mergeCell ref="A12:C12"/>
    <mergeCell ref="A11:C11"/>
    <mergeCell ref="A90:C90"/>
    <mergeCell ref="A83:C83"/>
    <mergeCell ref="A84:C84"/>
    <mergeCell ref="A85:C85"/>
    <mergeCell ref="A88:C88"/>
    <mergeCell ref="A89:C89"/>
    <mergeCell ref="A86:C86"/>
    <mergeCell ref="A87:C87"/>
    <mergeCell ref="A58:C58"/>
    <mergeCell ref="A59:C59"/>
    <mergeCell ref="A61:C61"/>
    <mergeCell ref="A60:C60"/>
    <mergeCell ref="A47:C47"/>
    <mergeCell ref="A48:C48"/>
    <mergeCell ref="A49:C49"/>
    <mergeCell ref="A51:C51"/>
    <mergeCell ref="A57:C57"/>
    <mergeCell ref="A46:C46"/>
    <mergeCell ref="A39:C39"/>
    <mergeCell ref="A40:C40"/>
    <mergeCell ref="A41:C41"/>
    <mergeCell ref="A42:C42"/>
    <mergeCell ref="A43:C43"/>
    <mergeCell ref="A24:C24"/>
    <mergeCell ref="A6:D6"/>
    <mergeCell ref="A7:D7"/>
    <mergeCell ref="A44:C44"/>
    <mergeCell ref="A45:C45"/>
    <mergeCell ref="A31:C31"/>
    <mergeCell ref="A32:C32"/>
    <mergeCell ref="A33:C33"/>
    <mergeCell ref="A34:C34"/>
    <mergeCell ref="A8:C8"/>
    <mergeCell ref="A9:C9"/>
    <mergeCell ref="A14:C14"/>
    <mergeCell ref="A13:C13"/>
    <mergeCell ref="A16:C16"/>
    <mergeCell ref="A17:C17"/>
    <mergeCell ref="A21:C21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2024-04-15T09:27:01Z</cp:lastPrinted>
  <dcterms:created xsi:type="dcterms:W3CDTF">2022-08-12T12:51:27Z</dcterms:created>
  <dcterms:modified xsi:type="dcterms:W3CDTF">2024-10-03T12:28:25Z</dcterms:modified>
</cp:coreProperties>
</file>