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SAŽETAK" sheetId="1" r:id="rId1"/>
    <sheet name=" Račun prihoda i rashoda" sheetId="2" r:id="rId2"/>
    <sheet name="Rashodi i prihodi prema izvoru" sheetId="3" r:id="rId3"/>
    <sheet name="Rashodi prema funkcijskoj k " sheetId="4" r:id="rId4"/>
    <sheet name="Račun financiranja " sheetId="5" r:id="rId5"/>
    <sheet name="Račun fin prema izvorima f" sheetId="6" r:id="rId6"/>
    <sheet name="Programska klasifikacija" sheetId="7" r:id="rId7"/>
    <sheet name="Charts" sheetId="8" r:id="rId8"/>
  </sheets>
  <calcPr calcId="145621"/>
  <customWorkbookViews>
    <customWorkbookView name="Korisnik - Personal View" guid="{62107B86-2087-4D05-8523-B0ADE90AD5C2}" mergeInterval="0" personalView="1" maximized="1" windowWidth="1920" windowHeight="844" activeSheetId="2"/>
  </customWorkbookViews>
</workbook>
</file>

<file path=xl/calcChain.xml><?xml version="1.0" encoding="utf-8"?>
<calcChain xmlns="http://schemas.openxmlformats.org/spreadsheetml/2006/main">
  <c r="L143" i="2" l="1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4" i="2"/>
  <c r="K134" i="2"/>
  <c r="L121" i="2"/>
  <c r="K121" i="2"/>
  <c r="L120" i="2"/>
  <c r="K120" i="2"/>
  <c r="L114" i="2"/>
  <c r="K114" i="2"/>
  <c r="L113" i="2"/>
  <c r="K113" i="2"/>
  <c r="L112" i="2"/>
  <c r="K112" i="2"/>
  <c r="L70" i="2"/>
  <c r="L55" i="2"/>
  <c r="L50" i="2"/>
  <c r="L49" i="2"/>
  <c r="L48" i="2"/>
  <c r="L47" i="2"/>
  <c r="K15" i="2"/>
  <c r="K14" i="2"/>
  <c r="K13" i="2"/>
  <c r="E29" i="3" l="1"/>
  <c r="D29" i="3"/>
  <c r="C29" i="3"/>
  <c r="F29" i="3"/>
  <c r="H9" i="3"/>
  <c r="G9" i="3"/>
  <c r="H31" i="3"/>
  <c r="G31" i="3"/>
  <c r="E7" i="3"/>
  <c r="D7" i="3"/>
  <c r="C7" i="3"/>
  <c r="F7" i="3"/>
  <c r="G10" i="2" l="1"/>
  <c r="G13" i="2" l="1"/>
  <c r="D7" i="4"/>
  <c r="G19" i="3" l="1"/>
  <c r="L15" i="2" l="1"/>
  <c r="J13" i="2"/>
  <c r="E94" i="7" l="1"/>
  <c r="I49" i="7"/>
  <c r="G41" i="3"/>
  <c r="I26" i="7" l="1"/>
  <c r="K136" i="2" l="1"/>
  <c r="K129" i="2"/>
  <c r="K128" i="2"/>
  <c r="G34" i="2"/>
  <c r="H34" i="2"/>
  <c r="I34" i="2"/>
  <c r="J34" i="2"/>
  <c r="L129" i="2" l="1"/>
  <c r="L128" i="2"/>
  <c r="L127" i="2"/>
  <c r="L103" i="2"/>
  <c r="L72" i="2"/>
  <c r="L20" i="2" l="1"/>
  <c r="J120" i="2"/>
  <c r="I120" i="2"/>
  <c r="H120" i="2"/>
  <c r="G120" i="2"/>
  <c r="F79" i="7" l="1"/>
  <c r="H68" i="7"/>
  <c r="G68" i="7"/>
  <c r="E68" i="7"/>
  <c r="F68" i="7"/>
  <c r="H86" i="7"/>
  <c r="H85" i="7" s="1"/>
  <c r="G86" i="7"/>
  <c r="G85" i="7" s="1"/>
  <c r="E86" i="7"/>
  <c r="E85" i="7" s="1"/>
  <c r="F86" i="7"/>
  <c r="F85" i="7" s="1"/>
  <c r="J26" i="7"/>
  <c r="L22" i="1" l="1"/>
  <c r="K22" i="1"/>
  <c r="K21" i="1"/>
  <c r="L15" i="1"/>
  <c r="K15" i="1"/>
  <c r="L14" i="1"/>
  <c r="K14" i="1"/>
  <c r="L12" i="1"/>
  <c r="K12" i="1"/>
  <c r="L11" i="1"/>
  <c r="K11" i="1"/>
  <c r="J23" i="1"/>
  <c r="I23" i="1"/>
  <c r="H23" i="1"/>
  <c r="J13" i="1"/>
  <c r="I13" i="1"/>
  <c r="H13" i="1"/>
  <c r="J10" i="1"/>
  <c r="I10" i="1"/>
  <c r="H10" i="1"/>
  <c r="G23" i="1"/>
  <c r="G13" i="1"/>
  <c r="G10" i="1"/>
  <c r="L10" i="1" l="1"/>
  <c r="K23" i="1"/>
  <c r="L23" i="1"/>
  <c r="K13" i="1"/>
  <c r="G16" i="1"/>
  <c r="G25" i="1" s="1"/>
  <c r="L13" i="1"/>
  <c r="J16" i="1"/>
  <c r="H16" i="1"/>
  <c r="K10" i="1"/>
  <c r="I16" i="1"/>
  <c r="J101" i="7"/>
  <c r="I101" i="7"/>
  <c r="J98" i="7"/>
  <c r="I98" i="7"/>
  <c r="J95" i="7"/>
  <c r="J91" i="7"/>
  <c r="J82" i="7"/>
  <c r="J81" i="7"/>
  <c r="J80" i="7"/>
  <c r="J77" i="7"/>
  <c r="I77" i="7"/>
  <c r="J74" i="7"/>
  <c r="I74" i="7"/>
  <c r="I70" i="7"/>
  <c r="I69" i="7"/>
  <c r="J62" i="7"/>
  <c r="I62" i="7"/>
  <c r="I55" i="7"/>
  <c r="J52" i="7"/>
  <c r="I52" i="7"/>
  <c r="J49" i="7"/>
  <c r="J48" i="7"/>
  <c r="I48" i="7"/>
  <c r="J45" i="7"/>
  <c r="J44" i="7"/>
  <c r="I44" i="7"/>
  <c r="J41" i="7"/>
  <c r="J37" i="7"/>
  <c r="I37" i="7"/>
  <c r="J36" i="7"/>
  <c r="I36" i="7"/>
  <c r="J32" i="7"/>
  <c r="I32" i="7"/>
  <c r="I31" i="7"/>
  <c r="J28" i="7"/>
  <c r="J25" i="7"/>
  <c r="I25" i="7"/>
  <c r="J21" i="7"/>
  <c r="I21" i="7"/>
  <c r="I17" i="7"/>
  <c r="J15" i="7"/>
  <c r="I15" i="7"/>
  <c r="J14" i="7"/>
  <c r="I14" i="7"/>
  <c r="J13" i="7"/>
  <c r="I13" i="7"/>
  <c r="K16" i="1" l="1"/>
  <c r="L24" i="1"/>
  <c r="J25" i="1"/>
  <c r="K25" i="1" s="1"/>
  <c r="K24" i="1"/>
  <c r="H25" i="1"/>
  <c r="I25" i="1"/>
  <c r="L16" i="1"/>
  <c r="H27" i="7"/>
  <c r="G27" i="7"/>
  <c r="F27" i="7"/>
  <c r="H16" i="7"/>
  <c r="G16" i="7"/>
  <c r="F16" i="7"/>
  <c r="E27" i="7"/>
  <c r="E16" i="7"/>
  <c r="H19" i="7"/>
  <c r="G19" i="7"/>
  <c r="G18" i="7" s="1"/>
  <c r="F19" i="7"/>
  <c r="F18" i="7" s="1"/>
  <c r="J27" i="7" l="1"/>
  <c r="H18" i="7"/>
  <c r="J19" i="7"/>
  <c r="I16" i="7"/>
  <c r="L25" i="1"/>
  <c r="H72" i="7"/>
  <c r="G72" i="7"/>
  <c r="F72" i="7"/>
  <c r="E72" i="7"/>
  <c r="I72" i="7" l="1"/>
  <c r="J72" i="7"/>
  <c r="J18" i="7"/>
  <c r="E19" i="7"/>
  <c r="I19" i="7" s="1"/>
  <c r="H54" i="7"/>
  <c r="G54" i="7"/>
  <c r="G53" i="7" s="1"/>
  <c r="F54" i="7"/>
  <c r="F53" i="7" s="1"/>
  <c r="E54" i="7"/>
  <c r="E53" i="7" s="1"/>
  <c r="H100" i="7"/>
  <c r="G100" i="7"/>
  <c r="G99" i="7" s="1"/>
  <c r="E100" i="7"/>
  <c r="E99" i="7" s="1"/>
  <c r="H97" i="7"/>
  <c r="G97" i="7"/>
  <c r="G96" i="7" s="1"/>
  <c r="E97" i="7"/>
  <c r="E96" i="7" s="1"/>
  <c r="H94" i="7"/>
  <c r="G94" i="7"/>
  <c r="G93" i="7" s="1"/>
  <c r="E93" i="7"/>
  <c r="H90" i="7"/>
  <c r="G90" i="7"/>
  <c r="G89" i="7" s="1"/>
  <c r="E90" i="7"/>
  <c r="E89" i="7" s="1"/>
  <c r="H83" i="7"/>
  <c r="G83" i="7"/>
  <c r="E83" i="7"/>
  <c r="H79" i="7"/>
  <c r="G79" i="7"/>
  <c r="E79" i="7"/>
  <c r="H76" i="7"/>
  <c r="G76" i="7"/>
  <c r="E76" i="7"/>
  <c r="E71" i="7" s="1"/>
  <c r="G67" i="7"/>
  <c r="E67" i="7"/>
  <c r="E66" i="7" l="1"/>
  <c r="J79" i="7"/>
  <c r="H99" i="7"/>
  <c r="J100" i="7"/>
  <c r="I100" i="7"/>
  <c r="H96" i="7"/>
  <c r="J97" i="7"/>
  <c r="I97" i="7"/>
  <c r="H93" i="7"/>
  <c r="J93" i="7" s="1"/>
  <c r="J94" i="7"/>
  <c r="H89" i="7"/>
  <c r="J89" i="7" s="1"/>
  <c r="J90" i="7"/>
  <c r="J76" i="7"/>
  <c r="I76" i="7"/>
  <c r="H67" i="7"/>
  <c r="I67" i="7" s="1"/>
  <c r="I68" i="7"/>
  <c r="H53" i="7"/>
  <c r="I53" i="7" s="1"/>
  <c r="I54" i="7"/>
  <c r="E78" i="7"/>
  <c r="H78" i="7"/>
  <c r="H71" i="7"/>
  <c r="G71" i="7"/>
  <c r="G88" i="7"/>
  <c r="G78" i="7"/>
  <c r="E88" i="7"/>
  <c r="H61" i="7"/>
  <c r="G61" i="7"/>
  <c r="G60" i="7" s="1"/>
  <c r="G59" i="7" s="1"/>
  <c r="G58" i="7" s="1"/>
  <c r="E61" i="7"/>
  <c r="E60" i="7" s="1"/>
  <c r="E59" i="7" s="1"/>
  <c r="E58" i="7" s="1"/>
  <c r="H51" i="7"/>
  <c r="G51" i="7"/>
  <c r="G50" i="7" s="1"/>
  <c r="E51" i="7"/>
  <c r="E50" i="7" s="1"/>
  <c r="H47" i="7"/>
  <c r="G47" i="7"/>
  <c r="G46" i="7"/>
  <c r="E47" i="7"/>
  <c r="E46" i="7" s="1"/>
  <c r="H43" i="7"/>
  <c r="G43" i="7"/>
  <c r="G42" i="7" s="1"/>
  <c r="E43" i="7"/>
  <c r="E42" i="7" s="1"/>
  <c r="H39" i="7"/>
  <c r="G39" i="7"/>
  <c r="G38" i="7" s="1"/>
  <c r="E39" i="7"/>
  <c r="E38" i="7" s="1"/>
  <c r="H35" i="7"/>
  <c r="G35" i="7"/>
  <c r="G34" i="7" s="1"/>
  <c r="E35" i="7"/>
  <c r="E34" i="7" s="1"/>
  <c r="H30" i="7"/>
  <c r="G30" i="7"/>
  <c r="G29" i="7" s="1"/>
  <c r="E30" i="7"/>
  <c r="E29" i="7" s="1"/>
  <c r="H23" i="7"/>
  <c r="G23" i="7"/>
  <c r="E23" i="7"/>
  <c r="E22" i="7" s="1"/>
  <c r="E12" i="7"/>
  <c r="E11" i="7" s="1"/>
  <c r="E18" i="7"/>
  <c r="I18" i="7" s="1"/>
  <c r="H12" i="7"/>
  <c r="G12" i="7"/>
  <c r="F100" i="7"/>
  <c r="F99" i="7" s="1"/>
  <c r="F97" i="7"/>
  <c r="F96" i="7" s="1"/>
  <c r="F94" i="7"/>
  <c r="F93" i="7" s="1"/>
  <c r="F90" i="7"/>
  <c r="F89" i="7" s="1"/>
  <c r="F83" i="7"/>
  <c r="F78" i="7" s="1"/>
  <c r="F76" i="7"/>
  <c r="F67" i="7"/>
  <c r="F61" i="7"/>
  <c r="F60" i="7" s="1"/>
  <c r="F59" i="7" s="1"/>
  <c r="F58" i="7" s="1"/>
  <c r="F51" i="7"/>
  <c r="F50" i="7" s="1"/>
  <c r="F47" i="7"/>
  <c r="F46" i="7" s="1"/>
  <c r="F43" i="7"/>
  <c r="F42" i="7" s="1"/>
  <c r="F39" i="7"/>
  <c r="F38" i="7" s="1"/>
  <c r="F35" i="7"/>
  <c r="F34" i="7" s="1"/>
  <c r="F30" i="7"/>
  <c r="F29" i="7" s="1"/>
  <c r="F23" i="7"/>
  <c r="F22" i="7" s="1"/>
  <c r="H88" i="7" l="1"/>
  <c r="E33" i="7"/>
  <c r="E10" i="7"/>
  <c r="E65" i="7"/>
  <c r="I99" i="7"/>
  <c r="J99" i="7"/>
  <c r="I96" i="7"/>
  <c r="J96" i="7"/>
  <c r="J88" i="7"/>
  <c r="H66" i="7"/>
  <c r="I71" i="7"/>
  <c r="H60" i="7"/>
  <c r="J61" i="7"/>
  <c r="I61" i="7"/>
  <c r="H50" i="7"/>
  <c r="J51" i="7"/>
  <c r="I51" i="7"/>
  <c r="H46" i="7"/>
  <c r="J47" i="7"/>
  <c r="I47" i="7"/>
  <c r="H42" i="7"/>
  <c r="J43" i="7"/>
  <c r="I43" i="7"/>
  <c r="H38" i="7"/>
  <c r="J38" i="7" s="1"/>
  <c r="J39" i="7"/>
  <c r="H34" i="7"/>
  <c r="I35" i="7"/>
  <c r="J35" i="7"/>
  <c r="H29" i="7"/>
  <c r="J30" i="7"/>
  <c r="I30" i="7"/>
  <c r="H22" i="7"/>
  <c r="I22" i="7" s="1"/>
  <c r="I23" i="7"/>
  <c r="H11" i="7"/>
  <c r="I12" i="7"/>
  <c r="J23" i="7"/>
  <c r="G22" i="7"/>
  <c r="G11" i="7"/>
  <c r="J12" i="7"/>
  <c r="J78" i="7"/>
  <c r="G66" i="7"/>
  <c r="G65" i="7" s="1"/>
  <c r="J71" i="7"/>
  <c r="F88" i="7"/>
  <c r="F71" i="7"/>
  <c r="F66" i="7" s="1"/>
  <c r="F65" i="7" s="1"/>
  <c r="F33" i="7"/>
  <c r="G33" i="7"/>
  <c r="F12" i="7"/>
  <c r="F11" i="7" s="1"/>
  <c r="F10" i="7" s="1"/>
  <c r="I66" i="7" l="1"/>
  <c r="H65" i="7"/>
  <c r="J65" i="7" s="1"/>
  <c r="J66" i="7"/>
  <c r="H59" i="7"/>
  <c r="J60" i="7"/>
  <c r="I60" i="7"/>
  <c r="J50" i="7"/>
  <c r="I50" i="7"/>
  <c r="E9" i="7"/>
  <c r="E7" i="7" s="1"/>
  <c r="J46" i="7"/>
  <c r="I46" i="7"/>
  <c r="J42" i="7"/>
  <c r="I42" i="7"/>
  <c r="H33" i="7"/>
  <c r="J33" i="7" s="1"/>
  <c r="J34" i="7"/>
  <c r="I34" i="7"/>
  <c r="J29" i="7"/>
  <c r="I29" i="7"/>
  <c r="J22" i="7"/>
  <c r="H10" i="7"/>
  <c r="I10" i="7" s="1"/>
  <c r="I11" i="7"/>
  <c r="G10" i="7"/>
  <c r="J11" i="7"/>
  <c r="F9" i="7"/>
  <c r="F7" i="7" s="1"/>
  <c r="H15" i="6"/>
  <c r="G15" i="6"/>
  <c r="H13" i="6"/>
  <c r="G13" i="6"/>
  <c r="G8" i="6"/>
  <c r="F14" i="6"/>
  <c r="E14" i="6"/>
  <c r="D14" i="6"/>
  <c r="C14" i="6"/>
  <c r="F11" i="6"/>
  <c r="E11" i="6"/>
  <c r="D11" i="6"/>
  <c r="C11" i="6"/>
  <c r="F7" i="6"/>
  <c r="E7" i="6"/>
  <c r="D7" i="6"/>
  <c r="F6" i="6"/>
  <c r="E6" i="6"/>
  <c r="D6" i="6"/>
  <c r="C7" i="6"/>
  <c r="C6" i="6" s="1"/>
  <c r="L19" i="5"/>
  <c r="K19" i="5"/>
  <c r="L17" i="5"/>
  <c r="K17" i="5"/>
  <c r="K11" i="5"/>
  <c r="G7" i="5"/>
  <c r="J18" i="5"/>
  <c r="I18" i="5"/>
  <c r="H18" i="5"/>
  <c r="J16" i="5"/>
  <c r="I16" i="5"/>
  <c r="H16" i="5"/>
  <c r="G16" i="5"/>
  <c r="G18" i="5"/>
  <c r="J10" i="5"/>
  <c r="K10" i="5" s="1"/>
  <c r="I10" i="5"/>
  <c r="I9" i="5" s="1"/>
  <c r="I8" i="5" s="1"/>
  <c r="I7" i="5" s="1"/>
  <c r="H10" i="5"/>
  <c r="H9" i="5" s="1"/>
  <c r="H8" i="5" s="1"/>
  <c r="H7" i="5" s="1"/>
  <c r="G10" i="5"/>
  <c r="G9" i="5" s="1"/>
  <c r="G8" i="5" s="1"/>
  <c r="H8" i="4"/>
  <c r="G8" i="4"/>
  <c r="F7" i="4"/>
  <c r="F6" i="4" s="1"/>
  <c r="E7" i="4"/>
  <c r="E6" i="4" s="1"/>
  <c r="D6" i="4"/>
  <c r="C7" i="4"/>
  <c r="C6" i="4" s="1"/>
  <c r="G48" i="3"/>
  <c r="H46" i="3"/>
  <c r="G46" i="3"/>
  <c r="H44" i="3"/>
  <c r="G44" i="3"/>
  <c r="H42" i="3"/>
  <c r="G42" i="3"/>
  <c r="H41" i="3"/>
  <c r="H40" i="3"/>
  <c r="G40" i="3"/>
  <c r="H39" i="3"/>
  <c r="G39" i="3"/>
  <c r="H37" i="3"/>
  <c r="G37" i="3"/>
  <c r="H35" i="3"/>
  <c r="G35" i="3"/>
  <c r="H32" i="3"/>
  <c r="G32" i="3"/>
  <c r="H30" i="3"/>
  <c r="G30" i="3"/>
  <c r="G26" i="3"/>
  <c r="H24" i="3"/>
  <c r="G24" i="3"/>
  <c r="H22" i="3"/>
  <c r="G22" i="3"/>
  <c r="H20" i="3"/>
  <c r="G20" i="3"/>
  <c r="H19" i="3"/>
  <c r="H18" i="3"/>
  <c r="G18" i="3"/>
  <c r="H17" i="3"/>
  <c r="G17" i="3"/>
  <c r="H15" i="3"/>
  <c r="G15" i="3"/>
  <c r="H13" i="3"/>
  <c r="G13" i="3"/>
  <c r="H10" i="3"/>
  <c r="G10" i="3"/>
  <c r="H8" i="3"/>
  <c r="G8" i="3"/>
  <c r="F47" i="3"/>
  <c r="E47" i="3"/>
  <c r="D47" i="3"/>
  <c r="C47" i="3"/>
  <c r="J15" i="5" l="1"/>
  <c r="J14" i="5" s="1"/>
  <c r="J13" i="5" s="1"/>
  <c r="L16" i="5"/>
  <c r="I33" i="7"/>
  <c r="I65" i="7"/>
  <c r="H14" i="6"/>
  <c r="G11" i="6"/>
  <c r="J9" i="5"/>
  <c r="J8" i="5" s="1"/>
  <c r="G47" i="3"/>
  <c r="G14" i="6"/>
  <c r="G6" i="6"/>
  <c r="G7" i="6"/>
  <c r="K16" i="5"/>
  <c r="K8" i="5"/>
  <c r="I15" i="5"/>
  <c r="I14" i="5" s="1"/>
  <c r="I13" i="5" s="1"/>
  <c r="H11" i="6"/>
  <c r="H6" i="4"/>
  <c r="H7" i="4"/>
  <c r="H58" i="7"/>
  <c r="J59" i="7"/>
  <c r="I59" i="7"/>
  <c r="H9" i="7"/>
  <c r="D10" i="6"/>
  <c r="E10" i="6"/>
  <c r="H15" i="5"/>
  <c r="H14" i="5" s="1"/>
  <c r="H13" i="5" s="1"/>
  <c r="K18" i="5"/>
  <c r="L18" i="5"/>
  <c r="G15" i="5"/>
  <c r="G14" i="5" s="1"/>
  <c r="G13" i="5" s="1"/>
  <c r="K13" i="5" s="1"/>
  <c r="L13" i="5"/>
  <c r="L14" i="5"/>
  <c r="L15" i="5"/>
  <c r="K9" i="5"/>
  <c r="G6" i="4"/>
  <c r="G7" i="4"/>
  <c r="G9" i="7"/>
  <c r="J10" i="7"/>
  <c r="F10" i="6"/>
  <c r="C10" i="6"/>
  <c r="J7" i="5"/>
  <c r="K7" i="5" s="1"/>
  <c r="F45" i="3"/>
  <c r="E45" i="3"/>
  <c r="D45" i="3"/>
  <c r="F43" i="3"/>
  <c r="E43" i="3"/>
  <c r="D43" i="3"/>
  <c r="F38" i="3"/>
  <c r="E38" i="3"/>
  <c r="D38" i="3"/>
  <c r="F36" i="3"/>
  <c r="E36" i="3"/>
  <c r="D36" i="3"/>
  <c r="F34" i="3"/>
  <c r="E34" i="3"/>
  <c r="D34" i="3"/>
  <c r="C45" i="3"/>
  <c r="C43" i="3"/>
  <c r="C38" i="3"/>
  <c r="C36" i="3"/>
  <c r="C34" i="3"/>
  <c r="F25" i="3"/>
  <c r="G25" i="3" s="1"/>
  <c r="E25" i="3"/>
  <c r="D25" i="3"/>
  <c r="F23" i="3"/>
  <c r="E23" i="3"/>
  <c r="D23" i="3"/>
  <c r="F21" i="3"/>
  <c r="E21" i="3"/>
  <c r="D21" i="3"/>
  <c r="F16" i="3"/>
  <c r="E16" i="3"/>
  <c r="D16" i="3"/>
  <c r="F14" i="3"/>
  <c r="E14" i="3"/>
  <c r="D14" i="3"/>
  <c r="F12" i="3"/>
  <c r="E12" i="3"/>
  <c r="D12" i="3"/>
  <c r="C25" i="3"/>
  <c r="C23" i="3"/>
  <c r="C21" i="3"/>
  <c r="C16" i="3"/>
  <c r="C14" i="3"/>
  <c r="C12" i="3"/>
  <c r="C28" i="3" l="1"/>
  <c r="K15" i="5"/>
  <c r="K14" i="5"/>
  <c r="J9" i="7"/>
  <c r="J58" i="7"/>
  <c r="I58" i="7"/>
  <c r="H7" i="7"/>
  <c r="I7" i="7" s="1"/>
  <c r="I9" i="7"/>
  <c r="H10" i="6"/>
  <c r="G10" i="6"/>
  <c r="G45" i="3"/>
  <c r="H45" i="3"/>
  <c r="H43" i="3"/>
  <c r="G43" i="3"/>
  <c r="H38" i="3"/>
  <c r="G38" i="3"/>
  <c r="H36" i="3"/>
  <c r="G36" i="3"/>
  <c r="E28" i="3"/>
  <c r="H34" i="3"/>
  <c r="G34" i="3"/>
  <c r="H29" i="3"/>
  <c r="F28" i="3"/>
  <c r="G29" i="3"/>
  <c r="H23" i="3"/>
  <c r="G23" i="3"/>
  <c r="G21" i="3"/>
  <c r="H21" i="3"/>
  <c r="G16" i="3"/>
  <c r="H16" i="3"/>
  <c r="H14" i="3"/>
  <c r="G14" i="3"/>
  <c r="G12" i="3"/>
  <c r="H12" i="3"/>
  <c r="C6" i="3"/>
  <c r="E6" i="3"/>
  <c r="F6" i="3"/>
  <c r="H7" i="3"/>
  <c r="G7" i="3"/>
  <c r="G7" i="7"/>
  <c r="D28" i="3"/>
  <c r="D6" i="3"/>
  <c r="L149" i="2"/>
  <c r="K149" i="2"/>
  <c r="L147" i="2"/>
  <c r="K147" i="2"/>
  <c r="L136" i="2"/>
  <c r="L135" i="2"/>
  <c r="K135" i="2"/>
  <c r="L132" i="2"/>
  <c r="K132" i="2"/>
  <c r="L130" i="2"/>
  <c r="K130" i="2"/>
  <c r="K127" i="2"/>
  <c r="L126" i="2"/>
  <c r="K126" i="2"/>
  <c r="L125" i="2"/>
  <c r="K125" i="2"/>
  <c r="L124" i="2"/>
  <c r="K124" i="2"/>
  <c r="L122" i="2"/>
  <c r="L118" i="2"/>
  <c r="K118" i="2"/>
  <c r="L111" i="2"/>
  <c r="K111" i="2"/>
  <c r="L110" i="2"/>
  <c r="K110" i="2"/>
  <c r="L108" i="2"/>
  <c r="K108" i="2"/>
  <c r="L107" i="2"/>
  <c r="K107" i="2"/>
  <c r="L104" i="2"/>
  <c r="K104" i="2"/>
  <c r="K103" i="2"/>
  <c r="L102" i="2"/>
  <c r="K102" i="2"/>
  <c r="L101" i="2"/>
  <c r="K101" i="2"/>
  <c r="L100" i="2"/>
  <c r="K100" i="2"/>
  <c r="L99" i="2"/>
  <c r="K99" i="2"/>
  <c r="L98" i="2"/>
  <c r="K98" i="2"/>
  <c r="L96" i="2"/>
  <c r="K96" i="2"/>
  <c r="L94" i="2"/>
  <c r="K94" i="2"/>
  <c r="L93" i="2"/>
  <c r="K93" i="2"/>
  <c r="L92" i="2"/>
  <c r="K92" i="2"/>
  <c r="L91" i="2"/>
  <c r="K91" i="2"/>
  <c r="L90" i="2"/>
  <c r="K90" i="2"/>
  <c r="L89" i="2"/>
  <c r="K89" i="2"/>
  <c r="L88" i="2"/>
  <c r="K88" i="2"/>
  <c r="L87" i="2"/>
  <c r="K87" i="2"/>
  <c r="L86" i="2"/>
  <c r="K86" i="2"/>
  <c r="L84" i="2"/>
  <c r="K84" i="2"/>
  <c r="L83" i="2"/>
  <c r="K83" i="2"/>
  <c r="L82" i="2"/>
  <c r="K82" i="2"/>
  <c r="L81" i="2"/>
  <c r="K81" i="2"/>
  <c r="L80" i="2"/>
  <c r="K80" i="2"/>
  <c r="L78" i="2"/>
  <c r="K78" i="2"/>
  <c r="L77" i="2"/>
  <c r="K77" i="2"/>
  <c r="L76" i="2"/>
  <c r="K76" i="2"/>
  <c r="L75" i="2"/>
  <c r="K75" i="2"/>
  <c r="K72" i="2"/>
  <c r="L71" i="2"/>
  <c r="K71" i="2"/>
  <c r="K70" i="2"/>
  <c r="L68" i="2"/>
  <c r="K68" i="2"/>
  <c r="L66" i="2"/>
  <c r="K66" i="2"/>
  <c r="L65" i="2"/>
  <c r="K65" i="2"/>
  <c r="L64" i="2"/>
  <c r="K64" i="2"/>
  <c r="J7" i="7" l="1"/>
  <c r="C50" i="3"/>
  <c r="C49" i="3" s="1"/>
  <c r="G28" i="3"/>
  <c r="H28" i="3"/>
  <c r="H6" i="3"/>
  <c r="G6" i="3"/>
  <c r="E50" i="3"/>
  <c r="E49" i="3" s="1"/>
  <c r="D50" i="3"/>
  <c r="D49" i="3" s="1"/>
  <c r="J148" i="2"/>
  <c r="I148" i="2"/>
  <c r="H148" i="2"/>
  <c r="J146" i="2"/>
  <c r="I146" i="2"/>
  <c r="I145" i="2" s="1"/>
  <c r="I144" i="2" s="1"/>
  <c r="H146" i="2"/>
  <c r="J142" i="2"/>
  <c r="I142" i="2"/>
  <c r="H142" i="2"/>
  <c r="J140" i="2"/>
  <c r="I140" i="2"/>
  <c r="H140" i="2"/>
  <c r="J138" i="2"/>
  <c r="I138" i="2"/>
  <c r="H138" i="2"/>
  <c r="J133" i="2"/>
  <c r="I133" i="2"/>
  <c r="H133" i="2"/>
  <c r="J131" i="2"/>
  <c r="I131" i="2"/>
  <c r="H131" i="2"/>
  <c r="J123" i="2"/>
  <c r="I123" i="2"/>
  <c r="H123" i="2"/>
  <c r="J117" i="2"/>
  <c r="I117" i="2"/>
  <c r="I116" i="2" s="1"/>
  <c r="H117" i="2"/>
  <c r="H116" i="2" s="1"/>
  <c r="J113" i="2"/>
  <c r="J112" i="2" s="1"/>
  <c r="I113" i="2"/>
  <c r="I112" i="2" s="1"/>
  <c r="H113" i="2"/>
  <c r="H112" i="2" s="1"/>
  <c r="J109" i="2"/>
  <c r="I109" i="2"/>
  <c r="I105" i="2" s="1"/>
  <c r="H109" i="2"/>
  <c r="J106" i="2"/>
  <c r="I106" i="2"/>
  <c r="H106" i="2"/>
  <c r="J97" i="2"/>
  <c r="I97" i="2"/>
  <c r="H97" i="2"/>
  <c r="J95" i="2"/>
  <c r="I95" i="2"/>
  <c r="H95" i="2"/>
  <c r="J85" i="2"/>
  <c r="I85" i="2"/>
  <c r="H85" i="2"/>
  <c r="J79" i="2"/>
  <c r="I79" i="2"/>
  <c r="H79" i="2"/>
  <c r="J74" i="2"/>
  <c r="I74" i="2"/>
  <c r="H74" i="2"/>
  <c r="J69" i="2"/>
  <c r="I69" i="2"/>
  <c r="H69" i="2"/>
  <c r="J67" i="2"/>
  <c r="I67" i="2"/>
  <c r="H67" i="2"/>
  <c r="J63" i="2"/>
  <c r="I63" i="2"/>
  <c r="H63" i="2"/>
  <c r="G148" i="2"/>
  <c r="G146" i="2"/>
  <c r="G142" i="2"/>
  <c r="G140" i="2"/>
  <c r="G138" i="2"/>
  <c r="G133" i="2"/>
  <c r="G131" i="2"/>
  <c r="G123" i="2"/>
  <c r="G117" i="2"/>
  <c r="G116" i="2" s="1"/>
  <c r="G113" i="2"/>
  <c r="G112" i="2" s="1"/>
  <c r="G109" i="2"/>
  <c r="G106" i="2"/>
  <c r="G97" i="2"/>
  <c r="G95" i="2"/>
  <c r="G85" i="2"/>
  <c r="G79" i="2"/>
  <c r="G74" i="2"/>
  <c r="G69" i="2"/>
  <c r="G67" i="2"/>
  <c r="G63" i="2"/>
  <c r="J137" i="2" l="1"/>
  <c r="I62" i="2"/>
  <c r="H137" i="2"/>
  <c r="H105" i="2"/>
  <c r="K148" i="2"/>
  <c r="L148" i="2"/>
  <c r="H145" i="2"/>
  <c r="H144" i="2" s="1"/>
  <c r="L146" i="2"/>
  <c r="K146" i="2"/>
  <c r="J145" i="2"/>
  <c r="G137" i="2"/>
  <c r="L133" i="2"/>
  <c r="K133" i="2"/>
  <c r="L131" i="2"/>
  <c r="K131" i="2"/>
  <c r="G119" i="2"/>
  <c r="K123" i="2"/>
  <c r="L123" i="2"/>
  <c r="J119" i="2"/>
  <c r="K117" i="2"/>
  <c r="L117" i="2"/>
  <c r="J116" i="2"/>
  <c r="G105" i="2"/>
  <c r="K109" i="2"/>
  <c r="L109" i="2"/>
  <c r="K106" i="2"/>
  <c r="L106" i="2"/>
  <c r="L97" i="2"/>
  <c r="K97" i="2"/>
  <c r="L95" i="2"/>
  <c r="K95" i="2"/>
  <c r="K85" i="2"/>
  <c r="L85" i="2"/>
  <c r="L79" i="2"/>
  <c r="K79" i="2"/>
  <c r="K74" i="2"/>
  <c r="L74" i="2"/>
  <c r="I73" i="2"/>
  <c r="H73" i="2"/>
  <c r="L69" i="2"/>
  <c r="K69" i="2"/>
  <c r="L67" i="2"/>
  <c r="K67" i="2"/>
  <c r="L63" i="2"/>
  <c r="K63" i="2"/>
  <c r="G145" i="2"/>
  <c r="G144" i="2" s="1"/>
  <c r="I137" i="2"/>
  <c r="H119" i="2"/>
  <c r="J105" i="2"/>
  <c r="J73" i="2"/>
  <c r="G73" i="2"/>
  <c r="J62" i="2"/>
  <c r="H62" i="2"/>
  <c r="G62" i="2"/>
  <c r="I119" i="2"/>
  <c r="L46" i="2"/>
  <c r="L42" i="2"/>
  <c r="L39" i="2"/>
  <c r="L37" i="2"/>
  <c r="L36" i="2"/>
  <c r="L35" i="2"/>
  <c r="L32" i="2"/>
  <c r="L31" i="2"/>
  <c r="L29" i="2"/>
  <c r="L26" i="2"/>
  <c r="L23" i="2"/>
  <c r="L19" i="2"/>
  <c r="L17" i="2"/>
  <c r="L14" i="2"/>
  <c r="K50" i="2"/>
  <c r="K46" i="2"/>
  <c r="K42" i="2"/>
  <c r="K39" i="2"/>
  <c r="K37" i="2"/>
  <c r="K36" i="2"/>
  <c r="K35" i="2"/>
  <c r="K32" i="2"/>
  <c r="K31" i="2"/>
  <c r="K29" i="2"/>
  <c r="K26" i="2"/>
  <c r="K23" i="2"/>
  <c r="K20" i="2"/>
  <c r="K19" i="2"/>
  <c r="K17" i="2"/>
  <c r="I13" i="2"/>
  <c r="H13" i="2"/>
  <c r="J16" i="2"/>
  <c r="I16" i="2"/>
  <c r="H16" i="2"/>
  <c r="J18" i="2"/>
  <c r="I18" i="2"/>
  <c r="H18" i="2"/>
  <c r="J22" i="2"/>
  <c r="J21" i="2" s="1"/>
  <c r="I22" i="2"/>
  <c r="I21" i="2" s="1"/>
  <c r="H22" i="2"/>
  <c r="H21" i="2" s="1"/>
  <c r="G22" i="2"/>
  <c r="G21" i="2" s="1"/>
  <c r="J25" i="2"/>
  <c r="J24" i="2" s="1"/>
  <c r="I25" i="2"/>
  <c r="I24" i="2" s="1"/>
  <c r="H25" i="2"/>
  <c r="H24" i="2" s="1"/>
  <c r="J28" i="2"/>
  <c r="I28" i="2"/>
  <c r="H28" i="2"/>
  <c r="J30" i="2"/>
  <c r="I30" i="2"/>
  <c r="H30" i="2"/>
  <c r="J38" i="2"/>
  <c r="I38" i="2"/>
  <c r="H38" i="2"/>
  <c r="J41" i="2"/>
  <c r="J40" i="2" s="1"/>
  <c r="I41" i="2"/>
  <c r="I40" i="2" s="1"/>
  <c r="H41" i="2"/>
  <c r="H40" i="2" s="1"/>
  <c r="J45" i="2"/>
  <c r="J44" i="2" s="1"/>
  <c r="J43" i="2" s="1"/>
  <c r="I45" i="2"/>
  <c r="I44" i="2" s="1"/>
  <c r="I43" i="2" s="1"/>
  <c r="H45" i="2"/>
  <c r="H44" i="2" s="1"/>
  <c r="H43" i="2" s="1"/>
  <c r="J49" i="2"/>
  <c r="J48" i="2" s="1"/>
  <c r="J47" i="2" s="1"/>
  <c r="I49" i="2"/>
  <c r="I48" i="2" s="1"/>
  <c r="I47" i="2" s="1"/>
  <c r="H49" i="2"/>
  <c r="H48" i="2" s="1"/>
  <c r="H47" i="2" s="1"/>
  <c r="G25" i="2"/>
  <c r="G24" i="2" s="1"/>
  <c r="G49" i="2"/>
  <c r="G48" i="2" s="1"/>
  <c r="G47" i="2" s="1"/>
  <c r="G45" i="2"/>
  <c r="G44" i="2" s="1"/>
  <c r="G43" i="2" s="1"/>
  <c r="G41" i="2"/>
  <c r="G40" i="2" s="1"/>
  <c r="G38" i="2"/>
  <c r="G30" i="2"/>
  <c r="G28" i="2"/>
  <c r="G16" i="2"/>
  <c r="G18" i="2"/>
  <c r="H115" i="2" l="1"/>
  <c r="K47" i="2"/>
  <c r="G115" i="2"/>
  <c r="I61" i="2"/>
  <c r="L38" i="2"/>
  <c r="L30" i="2"/>
  <c r="J115" i="2"/>
  <c r="H61" i="2"/>
  <c r="H60" i="2" s="1"/>
  <c r="J144" i="2"/>
  <c r="L145" i="2"/>
  <c r="K145" i="2"/>
  <c r="I115" i="2"/>
  <c r="L119" i="2"/>
  <c r="K119" i="2"/>
  <c r="K116" i="2"/>
  <c r="L116" i="2"/>
  <c r="K105" i="2"/>
  <c r="L105" i="2"/>
  <c r="L73" i="2"/>
  <c r="K73" i="2"/>
  <c r="G61" i="2"/>
  <c r="J61" i="2"/>
  <c r="L62" i="2"/>
  <c r="K62" i="2"/>
  <c r="K18" i="2"/>
  <c r="L16" i="2"/>
  <c r="L13" i="2"/>
  <c r="K34" i="2"/>
  <c r="H27" i="2"/>
  <c r="K43" i="2"/>
  <c r="H33" i="2"/>
  <c r="K28" i="2"/>
  <c r="K21" i="2"/>
  <c r="K40" i="2"/>
  <c r="L18" i="2"/>
  <c r="G33" i="2"/>
  <c r="K24" i="2"/>
  <c r="K22" i="2"/>
  <c r="K30" i="2"/>
  <c r="K38" i="2"/>
  <c r="L24" i="2"/>
  <c r="L40" i="2"/>
  <c r="K16" i="2"/>
  <c r="K48" i="2"/>
  <c r="L25" i="2"/>
  <c r="L41" i="2"/>
  <c r="K25" i="2"/>
  <c r="K41" i="2"/>
  <c r="K49" i="2"/>
  <c r="L34" i="2"/>
  <c r="L43" i="2"/>
  <c r="L28" i="2"/>
  <c r="L44" i="2"/>
  <c r="K44" i="2"/>
  <c r="L21" i="2"/>
  <c r="L45" i="2"/>
  <c r="K45" i="2"/>
  <c r="L22" i="2"/>
  <c r="J33" i="2"/>
  <c r="J27" i="2"/>
  <c r="J12" i="2"/>
  <c r="I33" i="2"/>
  <c r="I27" i="2"/>
  <c r="I12" i="2"/>
  <c r="H12" i="2"/>
  <c r="G27" i="2"/>
  <c r="G12" i="2"/>
  <c r="K115" i="2" l="1"/>
  <c r="J60" i="2"/>
  <c r="G60" i="2"/>
  <c r="L115" i="2"/>
  <c r="I60" i="2"/>
  <c r="K144" i="2"/>
  <c r="L144" i="2"/>
  <c r="K61" i="2"/>
  <c r="L61" i="2"/>
  <c r="H11" i="2"/>
  <c r="H10" i="2" s="1"/>
  <c r="H54" i="2" s="1"/>
  <c r="H53" i="2" s="1"/>
  <c r="H52" i="2" s="1"/>
  <c r="H51" i="2" s="1"/>
  <c r="L12" i="2"/>
  <c r="K12" i="2"/>
  <c r="K27" i="2"/>
  <c r="L27" i="2"/>
  <c r="K33" i="2"/>
  <c r="L33" i="2"/>
  <c r="G11" i="2"/>
  <c r="J11" i="2"/>
  <c r="I11" i="2"/>
  <c r="I10" i="2" s="1"/>
  <c r="G55" i="2" l="1"/>
  <c r="G53" i="2" s="1"/>
  <c r="G52" i="2" s="1"/>
  <c r="G51" i="2" s="1"/>
  <c r="L60" i="2"/>
  <c r="K60" i="2"/>
  <c r="I54" i="2"/>
  <c r="L54" i="2" s="1"/>
  <c r="J10" i="2"/>
  <c r="L11" i="2"/>
  <c r="K11" i="2"/>
  <c r="J55" i="2" l="1"/>
  <c r="J53" i="2" s="1"/>
  <c r="I53" i="2"/>
  <c r="I52" i="2" s="1"/>
  <c r="K10" i="2"/>
  <c r="L10" i="2"/>
  <c r="F50" i="3"/>
  <c r="K55" i="2" l="1"/>
  <c r="J52" i="2"/>
  <c r="L52" i="2" s="1"/>
  <c r="K53" i="2"/>
  <c r="L53" i="2"/>
  <c r="I51" i="2"/>
  <c r="F49" i="3"/>
  <c r="H50" i="3"/>
  <c r="G50" i="3"/>
  <c r="J51" i="2" l="1"/>
  <c r="K51" i="2" s="1"/>
  <c r="K52" i="2"/>
  <c r="H49" i="3"/>
  <c r="G49" i="3"/>
  <c r="L51" i="2" l="1"/>
</calcChain>
</file>

<file path=xl/sharedStrings.xml><?xml version="1.0" encoding="utf-8"?>
<sst xmlns="http://schemas.openxmlformats.org/spreadsheetml/2006/main" count="430" uniqueCount="232">
  <si>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</si>
  <si>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</si>
  <si>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</si>
  <si>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</si>
  <si>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</si>
  <si>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</si>
  <si>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</si>
  <si>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</si>
  <si>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</si>
  <si>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</si>
  <si>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</si>
  <si>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</si>
  <si>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</si>
  <si>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</si>
  <si>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</si>
  <si>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</si>
  <si>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</si>
  <si>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</si>
  <si>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</si>
  <si>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</si>
  <si>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</si>
  <si>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</si>
  <si>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</si>
  <si>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</si>
  <si>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</si>
  <si>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</si>
  <si>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</si>
  <si>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</si>
  <si>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</si>
  <si>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</si>
  <si>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</si>
  <si>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</si>
  <si>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</si>
  <si>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</si>
  <si>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</si>
  <si>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</si>
  <si>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</si>
  <si>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</si>
  <si>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</si>
  <si>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</si>
  <si>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</si>
  <si>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</si>
  <si>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</si>
  <si>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</si>
  <si>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</si>
  <si>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</si>
  <si>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</si>
  <si>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</si>
  <si>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</si>
  <si>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</si>
  <si>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</si>
  <si>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</si>
  <si>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</si>
  <si>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</si>
  <si>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</si>
  <si>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SAŽETAK  RAČUNA PRIHODA I RASHODA I  RAČUNA FINANCIRANJA  može sadržavati i dodatne podatke.</t>
  </si>
  <si>
    <t>Tekuće pomoći od izvanproračunskih korisnika</t>
  </si>
  <si>
    <t>Tekuće pomoći proračunskim korisnicima iz prorčuna koji im nije nadležan</t>
  </si>
  <si>
    <t>Tekuće pomoći temeljem prijenosa EU sredstava</t>
  </si>
  <si>
    <t>Kapitalne pomoći temeljem prijenosa EU sredstava</t>
  </si>
  <si>
    <t>Prihodi od imovine</t>
  </si>
  <si>
    <t>Kamate na oročena sredstva i depozite po viđenju</t>
  </si>
  <si>
    <t>Prihodi od pruženih usluga</t>
  </si>
  <si>
    <t>Tekuće donacije</t>
  </si>
  <si>
    <t>Kapitalne donacije</t>
  </si>
  <si>
    <t>Prihodi iz nadležnog proračuna i od HZZO-a na temelju ugovornih obveza</t>
  </si>
  <si>
    <t>Prihodi iz nadležnog proračuna za financiranje rashoda poslovanja</t>
  </si>
  <si>
    <t>Prihodi iz nadležnog proračuna za financiranje rashoda za nabavu nefinancijske imovine</t>
  </si>
  <si>
    <t>Prihodi od nadležnog proračuna za financiranje izdataka za financijsku imovinu i otplatu zajmova</t>
  </si>
  <si>
    <t>Prihodi od HZZO-a na temelju ugovornih obveza</t>
  </si>
  <si>
    <t>Kazne, upravne mjere i ostali prihodi</t>
  </si>
  <si>
    <t>Ostali prihodi</t>
  </si>
  <si>
    <t>Primljeni krediti od tuzemnih kreditnih institucija izvan javnog sektora</t>
  </si>
  <si>
    <t>Prihodi od upravnih i administrativnih pristojbi, pristojbi po posebnim propisima i naknada</t>
  </si>
  <si>
    <t>Ostali nespomenuti prihodi</t>
  </si>
  <si>
    <t>Plaće za prekovremeni rad</t>
  </si>
  <si>
    <t>Plaće za posebne uvjete rada</t>
  </si>
  <si>
    <t>Ostali rashodi za zaposlene</t>
  </si>
  <si>
    <t>Doprinosi na plaće</t>
  </si>
  <si>
    <t>Doprinosi za mirovinsko osiguranje</t>
  </si>
  <si>
    <t>Doprinosi za obvezno zdravstveno osiguranje</t>
  </si>
  <si>
    <t>Doprinosi za obvezno osiguranje u slučaju nezaposlenosti</t>
  </si>
  <si>
    <t>Naknada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</si>
  <si>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</si>
  <si>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</si>
  <si>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</si>
  <si>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</si>
  <si>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</si>
  <si>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</si>
  <si>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Sitan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</si>
  <si>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</si>
  <si>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</si>
  <si>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</si>
  <si>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</si>
  <si>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</si>
  <si>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</si>
  <si>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</si>
  <si>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</si>
  <si>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</si>
  <si>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</si>
  <si>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</si>
  <si>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</si>
  <si>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</si>
  <si>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</si>
  <si>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</si>
  <si>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</si>
  <si>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</si>
  <si>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</si>
  <si>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</si>
  <si>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</si>
  <si>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</si>
  <si>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</si>
  <si>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Bankarske usluge i usluge platnog prometa</t>
  </si>
  <si>
    <t>Zatezne kamate</t>
  </si>
  <si>
    <t>Ostali rashodi</t>
  </si>
  <si>
    <t>Kazne, penali i naknade šteta</t>
  </si>
  <si>
    <t>Ostale kazne</t>
  </si>
  <si>
    <t>Licence</t>
  </si>
  <si>
    <t>Građevinski objekti</t>
  </si>
  <si>
    <t>Ostali građevinski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</si>
  <si>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</si>
  <si>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</si>
  <si>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</si>
  <si>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</si>
  <si>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</si>
  <si>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</si>
  <si>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</si>
  <si>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</si>
  <si>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Prijevozna sredstva</t>
  </si>
  <si>
    <t>Prijevozna sredstva u cestovnom prometu</t>
  </si>
  <si>
    <t>Nematerijalna proizvedena imovina</t>
  </si>
  <si>
    <t>Ostala nematerijalna imovina</t>
  </si>
  <si>
    <t>Ulaganja u računalne programe</t>
  </si>
  <si>
    <t>Ostala nematerijalna proizvedena imovina</t>
  </si>
  <si>
    <t>Rashodi za dodatna ulaganja na nefinancijskoj imovini</t>
  </si>
  <si>
    <t>Dodatna ulaganja na građevinskim objektima</t>
  </si>
  <si>
    <t>Dodatna ulaganja na postrojenjima i opremi</t>
  </si>
  <si>
    <t>Dodatna ulaganja za ostalu nef. Imovinu</t>
  </si>
  <si>
    <t>Otplata glavnice kredita od inst. u JS</t>
  </si>
  <si>
    <t>Otplata glavnice kredita od tuzemnih kreditnih institucija izvan javnog sektora</t>
  </si>
  <si>
    <t>Rezultat poslovanja</t>
  </si>
  <si>
    <t>Višak poslovanja</t>
  </si>
  <si>
    <t>Manjak poslovanja</t>
  </si>
  <si>
    <t>Pomoći od izvanproračunskih korisnika</t>
  </si>
  <si>
    <t>Pomoći proračunskim korisnicima iz proračuna koji im nije nadležan</t>
  </si>
  <si>
    <t>Pomoći temeljem prijenosa  EU sredstava</t>
  </si>
  <si>
    <t>Prihodi od financijske imovine</t>
  </si>
  <si>
    <t>Prihodi po posebnim propisima</t>
  </si>
  <si>
    <t>Donacije od pravnih i fizičkih osoba izvan općeg proračuna i povrat donacija po protestiranim jamstvima</t>
  </si>
  <si>
    <t>Prihodi iz nadležnog proračuna za financiranje redovne djelatnosti proračunskih korisnika</t>
  </si>
  <si>
    <t>Primljeni krediti i zajmovi od kreditnih i ostalih financijskih institucija izvan javnog sektora</t>
  </si>
  <si>
    <t>Višak / manjak poslovanja</t>
  </si>
  <si>
    <t>Kamate za primljene kredite i zajmove</t>
  </si>
  <si>
    <t>Ostali financijski rashodi</t>
  </si>
  <si>
    <t>Nematerijalna imovina</t>
  </si>
  <si>
    <t>Rashodi za nabavu proizvedene dugotrajne imovine</t>
  </si>
  <si>
    <t>Dodatna ulaganja za ostalu nefinancijsku imovinu</t>
  </si>
  <si>
    <t>Otplata glavnice primljenih kredita i zajmova od kreditnih i ostalih financijskih institucija u javnom sektoru</t>
  </si>
  <si>
    <t>Otplata glavnice primljenih kredita i zajmova od kreditnih i ostalih financijskih institucija izvan javnog sektora</t>
  </si>
  <si>
    <t xml:space="preserve">  413 Opći prihodi i primici</t>
  </si>
  <si>
    <t xml:space="preserve">  45 Prihodi od Županije</t>
  </si>
  <si>
    <t xml:space="preserve">  11 Prihodi od Županije</t>
  </si>
  <si>
    <t xml:space="preserve">  31 Vlastiti prihodi</t>
  </si>
  <si>
    <t>4 Prihodi za posebne namjene</t>
  </si>
  <si>
    <t xml:space="preserve">  41 Ostali prihodi za posebne namjene</t>
  </si>
  <si>
    <t>5 Pomoći</t>
  </si>
  <si>
    <t xml:space="preserve">  54 Pomoći EU</t>
  </si>
  <si>
    <t xml:space="preserve">  57 Pomoći HZZZ</t>
  </si>
  <si>
    <t xml:space="preserve">  5291 Pomoći Sanacija</t>
  </si>
  <si>
    <t>6 Donacije</t>
  </si>
  <si>
    <t xml:space="preserve">  61 Donacije</t>
  </si>
  <si>
    <t>7 Prihodi od nefinancijske imovine i nadoknade šteta s osnova osigurnja</t>
  </si>
  <si>
    <t xml:space="preserve">  71 Prihodi od prodaje materijalne imovine</t>
  </si>
  <si>
    <t>8 Primici od financijske imovine i zaduživanja</t>
  </si>
  <si>
    <t xml:space="preserve">  84 Primici od zaduživanja</t>
  </si>
  <si>
    <t xml:space="preserve">  51 Pomoći</t>
  </si>
  <si>
    <t>9 Višak / Manjak</t>
  </si>
  <si>
    <t xml:space="preserve">  413 Višak / manjak prihoda</t>
  </si>
  <si>
    <t>8 Namjenski primici od zaduživanja</t>
  </si>
  <si>
    <t>01 ZDRAVSTVO</t>
  </si>
  <si>
    <t>0732 Usluge specijalističkih bolnica</t>
  </si>
  <si>
    <t>PRIMICI UKUPNO</t>
  </si>
  <si>
    <t>IZDACI UKUPNO</t>
  </si>
  <si>
    <t>UKUPNI PRIMICI</t>
  </si>
  <si>
    <t>UKUPNI IZDACI</t>
  </si>
  <si>
    <t xml:space="preserve">  81 Namjenski primici od zaduživanja</t>
  </si>
  <si>
    <t xml:space="preserve">  11 Opći prihodi i primici</t>
  </si>
  <si>
    <t xml:space="preserve">  54 Prihodi od Županije</t>
  </si>
  <si>
    <t>FINANCIJSKI PLAN PSIHIJATRIJSKE BOLNICE UGLJAN 
ZA 2024. I PROJEKCIJA ZA 2025. I 2026. GODINU</t>
  </si>
  <si>
    <t>PROGRAM 2512</t>
  </si>
  <si>
    <t>Djelatnost ustanova u zdravstvu</t>
  </si>
  <si>
    <t>Aktivnost 2512-01</t>
  </si>
  <si>
    <t>Administracija i upravljanje</t>
  </si>
  <si>
    <t>Naziv izvora financiranja</t>
  </si>
  <si>
    <t>413 Opći prihodi i primici</t>
  </si>
  <si>
    <t xml:space="preserve"> 45 Prihodi od Županije</t>
  </si>
  <si>
    <t xml:space="preserve">   51 Pomoći projekti RH</t>
  </si>
  <si>
    <t xml:space="preserve">   5291 Tekuće pomoći od HZZO-a</t>
  </si>
  <si>
    <t xml:space="preserve">   54 Pomoći od EU</t>
  </si>
  <si>
    <t xml:space="preserve">   57 HZZZ pripravnici</t>
  </si>
  <si>
    <t>NAZIV PROGRAMA</t>
  </si>
  <si>
    <t>Aktivnost 2512-02</t>
  </si>
  <si>
    <t>Investicijsko i tekuće održavanje</t>
  </si>
  <si>
    <t>Kapitalni projekt KP 2512-03</t>
  </si>
  <si>
    <t>INVESTICIJSKO ULAGANJE</t>
  </si>
  <si>
    <t>Izdaci za otplatu glavnice kredita i zajmova</t>
  </si>
  <si>
    <t>7 Prihodi od nefinancijske imovine</t>
  </si>
  <si>
    <t>9 Namjenski primici od zaduživanja</t>
  </si>
  <si>
    <t>IZVOR</t>
  </si>
  <si>
    <t>OPĆI PRIHODI I PRIMICI</t>
  </si>
  <si>
    <t>VLASTITI PRIHODI</t>
  </si>
  <si>
    <t>PRIHODI ZA POSEBNE NAMJENE</t>
  </si>
  <si>
    <t>POMOĆI</t>
  </si>
  <si>
    <t>DONACIJE</t>
  </si>
  <si>
    <t>PRIHODI OD NEFINANCIJSKE IMOVINE</t>
  </si>
  <si>
    <t>Rashod</t>
  </si>
  <si>
    <t>Planirano</t>
  </si>
  <si>
    <t>Izvršeno</t>
  </si>
  <si>
    <t>RASHODI ZA ZAPOSLENE</t>
  </si>
  <si>
    <t>MATERIJALNI RASHODI</t>
  </si>
  <si>
    <t>FINANCIJSKI RASHODI</t>
  </si>
  <si>
    <t>RASHODI ZA NABAVU NEFINANCIJSKE IMOVINE</t>
  </si>
  <si>
    <t>IZDACI ZA FINANCIJSKU IMOVINU I OTPLATE ZAJMOVA</t>
  </si>
  <si>
    <t>IZVORNI PLAN ILI REBALANS 2024.*</t>
  </si>
  <si>
    <t>TEKUĆI PLAN 2024.*</t>
  </si>
  <si>
    <t xml:space="preserve">  51 Pomoći Min</t>
  </si>
  <si>
    <t>Poslovni objekti (Bolnice)</t>
  </si>
  <si>
    <t>Kapitalne pomoći od izvanproračunskih korisnika</t>
  </si>
  <si>
    <t xml:space="preserve">OSTVARENJE/IZVRŠENJE 
2023. </t>
  </si>
  <si>
    <t xml:space="preserve">OSTVARENJE/IZVRŠENJE 
2024. </t>
  </si>
  <si>
    <t xml:space="preserve">IZVJEŠTAJ O IZVRŠENJU FINANCIJSKOG PLANA PSIHIJATRIJSKE BOLNICE UGLJAN ZA 2024. </t>
  </si>
  <si>
    <t xml:space="preserve">  410 Opći prihodi ostali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</si>
</sst>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_-;\-* #,##0.00_-;_-* &quot;-&quot;??_-;_-@_-"/>
  </numFmts>
  <fonts count="5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b/>
      <sz val="11"/>
      <color indexed="8"/>
      <name val="Calibri"/>
      <family val="2"/>
      <charset val="238"/>
    </font>
    <font>
      <sz val="10"/>
      <color indexed="8"/>
      <name val="MS Sans Serif"/>
      <family val="2"/>
      <charset val="238"/>
    </font>
    <font>
      <sz val="9.85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/>
      <diagonal/>
    </border>
  </borders>
  <cellStyleXfs count="76">
    <xf numFmtId="0" fontId="0" fillId="0" borderId="0"/>
    <xf numFmtId="0" fontId="9" fillId="0" borderId="0"/>
    <xf numFmtId="0" fontId="9" fillId="0" borderId="0"/>
    <xf numFmtId="0" fontId="28" fillId="0" borderId="0"/>
    <xf numFmtId="164" fontId="30" fillId="0" borderId="0"/>
    <xf numFmtId="0" fontId="31" fillId="0" borderId="0">
      <alignment vertical="top"/>
      <protection locked="0"/>
    </xf>
    <xf numFmtId="0" fontId="32" fillId="0" borderId="0"/>
    <xf numFmtId="0" fontId="29" fillId="0" borderId="0"/>
    <xf numFmtId="0" fontId="30" fillId="0" borderId="0"/>
    <xf numFmtId="0" fontId="19" fillId="0" borderId="0"/>
    <xf numFmtId="164" fontId="9" fillId="0" borderId="0" applyFont="0" applyFill="0" applyBorder="0" applyAlignment="0" applyProtection="0"/>
    <xf numFmtId="0" fontId="9" fillId="0" borderId="0"/>
    <xf numFmtId="0" fontId="38" fillId="0" borderId="0"/>
    <xf numFmtId="0" fontId="9" fillId="0" borderId="0"/>
    <xf numFmtId="0" fontId="9" fillId="0" borderId="0"/>
    <xf numFmtId="0" fontId="34" fillId="0" borderId="0"/>
    <xf numFmtId="0" fontId="39" fillId="0" borderId="0"/>
    <xf numFmtId="0" fontId="39" fillId="0" borderId="0"/>
    <xf numFmtId="164" fontId="9" fillId="0" borderId="0" applyFont="0" applyFill="0" applyBorder="0" applyAlignment="0" applyProtection="0"/>
    <xf numFmtId="0" fontId="34" fillId="0" borderId="0"/>
    <xf numFmtId="0" fontId="9" fillId="0" borderId="0"/>
    <xf numFmtId="164" fontId="9" fillId="0" borderId="0" applyFont="0" applyFill="0" applyBorder="0" applyAlignment="0" applyProtection="0"/>
    <xf numFmtId="0" fontId="34" fillId="0" borderId="0"/>
    <xf numFmtId="9" fontId="9" fillId="0" borderId="0" applyFont="0" applyFill="0" applyBorder="0" applyAlignment="0" applyProtection="0"/>
    <xf numFmtId="0" fontId="41" fillId="0" borderId="0"/>
    <xf numFmtId="165" fontId="42" fillId="0" borderId="0" applyFont="0" applyFill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38" fillId="8" borderId="0" applyNumberFormat="0" applyBorder="0" applyAlignment="0" applyProtection="0"/>
    <xf numFmtId="0" fontId="38" fillId="5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0" borderId="0" applyNumberFormat="0" applyBorder="0" applyAlignment="0" applyProtection="0"/>
    <xf numFmtId="0" fontId="43" fillId="8" borderId="0" applyNumberFormat="0" applyBorder="0" applyAlignment="0" applyProtection="0"/>
    <xf numFmtId="0" fontId="43" fillId="5" borderId="0" applyNumberFormat="0" applyBorder="0" applyAlignment="0" applyProtection="0"/>
    <xf numFmtId="0" fontId="43" fillId="13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4" fillId="17" borderId="0" applyNumberFormat="0" applyBorder="0" applyAlignment="0" applyProtection="0"/>
    <xf numFmtId="0" fontId="45" fillId="18" borderId="7" applyNumberFormat="0" applyAlignment="0" applyProtection="0"/>
    <xf numFmtId="0" fontId="46" fillId="19" borderId="8" applyNumberFormat="0" applyAlignment="0" applyProtection="0"/>
    <xf numFmtId="0" fontId="47" fillId="0" borderId="0" applyNumberFormat="0" applyFill="0" applyBorder="0" applyAlignment="0" applyProtection="0"/>
    <xf numFmtId="0" fontId="48" fillId="8" borderId="0" applyNumberFormat="0" applyBorder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2" fillId="9" borderId="7" applyNumberFormat="0" applyAlignment="0" applyProtection="0"/>
    <xf numFmtId="0" fontId="53" fillId="0" borderId="12" applyNumberFormat="0" applyFill="0" applyAlignment="0" applyProtection="0"/>
    <xf numFmtId="0" fontId="54" fillId="9" borderId="0" applyNumberFormat="0" applyBorder="0" applyAlignment="0" applyProtection="0"/>
    <xf numFmtId="0" fontId="41" fillId="6" borderId="13" applyNumberFormat="0" applyFont="0" applyAlignment="0" applyProtection="0"/>
    <xf numFmtId="0" fontId="55" fillId="18" borderId="14" applyNumberFormat="0" applyAlignment="0" applyProtection="0"/>
    <xf numFmtId="0" fontId="56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0"/>
    <xf numFmtId="0" fontId="57" fillId="0" borderId="0"/>
    <xf numFmtId="0" fontId="9" fillId="0" borderId="0"/>
    <xf numFmtId="0" fontId="38" fillId="0" borderId="0"/>
    <xf numFmtId="0" fontId="37" fillId="0" borderId="0"/>
    <xf numFmtId="0" fontId="37" fillId="0" borderId="0"/>
    <xf numFmtId="0" fontId="41" fillId="0" borderId="0"/>
    <xf numFmtId="164" fontId="9" fillId="0" borderId="0" applyFont="0" applyFill="0" applyBorder="0" applyAlignment="0" applyProtection="0"/>
    <xf numFmtId="0" fontId="19" fillId="0" borderId="0"/>
  </cellStyleXfs>
  <cellXfs count="274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16" fillId="2" borderId="3" xfId="0" quotePrefix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24" fillId="0" borderId="3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16" fillId="2" borderId="3" xfId="0" quotePrefix="1" applyFont="1" applyFill="1" applyBorder="1" applyAlignment="1">
      <alignment horizontal="left" vertical="center" wrapText="1"/>
    </xf>
    <xf numFmtId="0" fontId="0" fillId="0" borderId="0" xfId="0"/>
    <xf numFmtId="0" fontId="16" fillId="2" borderId="3" xfId="0" applyNumberFormat="1" applyFont="1" applyFill="1" applyBorder="1" applyAlignment="1" applyProtection="1">
      <alignment vertical="center" wrapText="1"/>
    </xf>
    <xf numFmtId="49" fontId="24" fillId="0" borderId="6" xfId="9" applyNumberFormat="1" applyFont="1" applyFill="1" applyBorder="1" applyAlignment="1" applyProtection="1">
      <alignment horizontal="left" vertical="center" wrapText="1"/>
    </xf>
    <xf numFmtId="0" fontId="33" fillId="0" borderId="3" xfId="0" applyFont="1" applyBorder="1" applyAlignment="1">
      <alignment horizontal="left"/>
    </xf>
    <xf numFmtId="0" fontId="34" fillId="0" borderId="3" xfId="0" applyFont="1" applyBorder="1" applyAlignment="1">
      <alignment horizontal="left"/>
    </xf>
    <xf numFmtId="0" fontId="34" fillId="0" borderId="3" xfId="0" applyFont="1" applyBorder="1" applyAlignment="1">
      <alignment horizontal="left" vertical="center" wrapText="1"/>
    </xf>
    <xf numFmtId="0" fontId="34" fillId="0" borderId="3" xfId="0" applyFont="1" applyBorder="1" applyAlignment="1">
      <alignment wrapText="1"/>
    </xf>
    <xf numFmtId="4" fontId="20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0" fillId="0" borderId="0" xfId="0"/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 wrapText="1"/>
    </xf>
    <xf numFmtId="49" fontId="25" fillId="0" borderId="3" xfId="9" applyNumberFormat="1" applyFont="1" applyFill="1" applyBorder="1" applyAlignment="1" applyProtection="1">
      <alignment horizontal="left" vertical="center" wrapText="1" shrinkToFit="1"/>
    </xf>
    <xf numFmtId="49" fontId="33" fillId="0" borderId="16" xfId="9" applyNumberFormat="1" applyFont="1" applyFill="1" applyBorder="1" applyAlignment="1" applyProtection="1">
      <alignment horizontal="left" vertical="center" wrapText="1"/>
    </xf>
    <xf numFmtId="49" fontId="33" fillId="0" borderId="3" xfId="9" applyNumberFormat="1" applyFont="1" applyFill="1" applyBorder="1" applyAlignment="1" applyProtection="1">
      <alignment horizontal="left" vertical="center" wrapText="1"/>
    </xf>
    <xf numFmtId="49" fontId="24" fillId="0" borderId="16" xfId="9" applyNumberFormat="1" applyFont="1" applyFill="1" applyBorder="1" applyAlignment="1" applyProtection="1">
      <alignment horizontal="left" vertical="center" wrapText="1"/>
    </xf>
    <xf numFmtId="49" fontId="33" fillId="0" borderId="17" xfId="3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0" fillId="0" borderId="0" xfId="0"/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4" fontId="22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 applyProtection="1">
      <alignment horizontal="right" wrapText="1"/>
    </xf>
    <xf numFmtId="10" fontId="6" fillId="3" borderId="3" xfId="0" applyNumberFormat="1" applyFont="1" applyFill="1" applyBorder="1" applyAlignment="1" applyProtection="1">
      <alignment horizontal="right" wrapText="1"/>
    </xf>
    <xf numFmtId="4" fontId="21" fillId="0" borderId="0" xfId="0" applyNumberFormat="1" applyFont="1"/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10" fontId="6" fillId="0" borderId="3" xfId="0" applyNumberFormat="1" applyFont="1" applyFill="1" applyBorder="1" applyAlignment="1" applyProtection="1">
      <alignment horizontal="right"/>
      <protection locked="0"/>
    </xf>
    <xf numFmtId="10" fontId="6" fillId="0" borderId="3" xfId="0" applyNumberFormat="1" applyFont="1" applyFill="1" applyBorder="1" applyAlignment="1" applyProtection="1">
      <alignment horizontal="right" wrapText="1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protection locked="0"/>
    </xf>
    <xf numFmtId="0" fontId="6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10" fontId="6" fillId="0" borderId="3" xfId="0" applyNumberFormat="1" applyFont="1" applyBorder="1" applyAlignment="1" applyProtection="1">
      <alignment horizontal="right"/>
      <protection locked="0"/>
    </xf>
    <xf numFmtId="4" fontId="6" fillId="3" borderId="3" xfId="0" applyNumberFormat="1" applyFont="1" applyFill="1" applyBorder="1" applyAlignment="1" applyProtection="1">
      <alignment horizontal="right"/>
    </xf>
    <xf numFmtId="10" fontId="6" fillId="3" borderId="3" xfId="0" applyNumberFormat="1" applyFont="1" applyFill="1" applyBorder="1" applyAlignment="1" applyProtection="1">
      <alignment horizontal="right"/>
    </xf>
    <xf numFmtId="10" fontId="27" fillId="0" borderId="3" xfId="0" applyNumberFormat="1" applyFont="1" applyBorder="1" applyProtection="1">
      <protection locked="0"/>
    </xf>
    <xf numFmtId="10" fontId="1" fillId="0" borderId="3" xfId="0" applyNumberFormat="1" applyFont="1" applyBorder="1" applyProtection="1">
      <protection locked="0"/>
    </xf>
    <xf numFmtId="10" fontId="23" fillId="0" borderId="3" xfId="0" applyNumberFormat="1" applyFont="1" applyBorder="1" applyProtection="1">
      <protection locked="0"/>
    </xf>
    <xf numFmtId="4" fontId="20" fillId="2" borderId="3" xfId="0" applyNumberFormat="1" applyFont="1" applyFill="1" applyBorder="1" applyAlignment="1" applyProtection="1">
      <alignment horizontal="right"/>
      <protection locked="0"/>
    </xf>
    <xf numFmtId="4" fontId="21" fillId="0" borderId="3" xfId="0" applyNumberFormat="1" applyFont="1" applyBorder="1" applyProtection="1">
      <protection locked="0"/>
    </xf>
    <xf numFmtId="10" fontId="21" fillId="0" borderId="3" xfId="0" applyNumberFormat="1" applyFont="1" applyBorder="1" applyProtection="1"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4" fontId="0" fillId="0" borderId="3" xfId="0" applyNumberFormat="1" applyFont="1" applyBorder="1" applyProtection="1">
      <protection locked="0"/>
    </xf>
    <xf numFmtId="4" fontId="0" fillId="0" borderId="3" xfId="0" applyNumberFormat="1" applyBorder="1" applyProtection="1">
      <protection locked="0"/>
    </xf>
    <xf numFmtId="10" fontId="0" fillId="0" borderId="3" xfId="0" applyNumberFormat="1" applyBorder="1" applyProtection="1">
      <protection locked="0"/>
    </xf>
    <xf numFmtId="4" fontId="34" fillId="0" borderId="3" xfId="0" applyNumberFormat="1" applyFont="1" applyBorder="1" applyProtection="1">
      <protection locked="0"/>
    </xf>
    <xf numFmtId="4" fontId="20" fillId="2" borderId="3" xfId="0" applyNumberFormat="1" applyFont="1" applyFill="1" applyBorder="1" applyAlignment="1" applyProtection="1">
      <alignment horizontal="right" wrapText="1"/>
      <protection locked="0"/>
    </xf>
    <xf numFmtId="4" fontId="3" fillId="2" borderId="3" xfId="0" applyNumberFormat="1" applyFont="1" applyFill="1" applyBorder="1" applyAlignment="1" applyProtection="1">
      <alignment horizontal="right" wrapText="1"/>
      <protection locked="0"/>
    </xf>
    <xf numFmtId="4" fontId="26" fillId="2" borderId="3" xfId="0" applyNumberFormat="1" applyFont="1" applyFill="1" applyBorder="1" applyAlignment="1" applyProtection="1">
      <alignment horizontal="right"/>
    </xf>
    <xf numFmtId="4" fontId="27" fillId="0" borderId="3" xfId="0" applyNumberFormat="1" applyFont="1" applyBorder="1" applyProtection="1"/>
    <xf numFmtId="4" fontId="6" fillId="2" borderId="3" xfId="0" applyNumberFormat="1" applyFont="1" applyFill="1" applyBorder="1" applyAlignment="1" applyProtection="1">
      <alignment horizontal="right"/>
    </xf>
    <xf numFmtId="4" fontId="1" fillId="0" borderId="3" xfId="0" applyNumberFormat="1" applyFont="1" applyBorder="1" applyProtection="1"/>
    <xf numFmtId="4" fontId="22" fillId="2" borderId="3" xfId="0" applyNumberFormat="1" applyFont="1" applyFill="1" applyBorder="1" applyAlignment="1" applyProtection="1">
      <alignment horizontal="right"/>
    </xf>
    <xf numFmtId="4" fontId="23" fillId="0" borderId="3" xfId="0" applyNumberFormat="1" applyFont="1" applyBorder="1" applyProtection="1"/>
    <xf numFmtId="4" fontId="20" fillId="2" borderId="3" xfId="0" applyNumberFormat="1" applyFont="1" applyFill="1" applyBorder="1" applyAlignment="1" applyProtection="1">
      <alignment horizontal="right"/>
    </xf>
    <xf numFmtId="4" fontId="21" fillId="0" borderId="3" xfId="0" applyNumberFormat="1" applyFont="1" applyBorder="1" applyProtection="1"/>
    <xf numFmtId="4" fontId="25" fillId="0" borderId="3" xfId="0" applyNumberFormat="1" applyFont="1" applyBorder="1" applyProtection="1"/>
    <xf numFmtId="4" fontId="24" fillId="0" borderId="3" xfId="0" applyNumberFormat="1" applyFont="1" applyBorder="1" applyProtection="1"/>
    <xf numFmtId="4" fontId="3" fillId="2" borderId="3" xfId="0" applyNumberFormat="1" applyFont="1" applyFill="1" applyBorder="1" applyAlignment="1" applyProtection="1">
      <alignment horizontal="right"/>
    </xf>
    <xf numFmtId="4" fontId="0" fillId="0" borderId="3" xfId="0" applyNumberFormat="1" applyBorder="1" applyProtection="1"/>
    <xf numFmtId="4" fontId="33" fillId="0" borderId="3" xfId="0" applyNumberFormat="1" applyFont="1" applyBorder="1" applyProtection="1"/>
    <xf numFmtId="4" fontId="36" fillId="0" borderId="3" xfId="0" applyNumberFormat="1" applyFont="1" applyBorder="1" applyProtection="1"/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0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3" xfId="0" quotePrefix="1" applyFont="1" applyFill="1" applyBorder="1" applyAlignment="1" applyProtection="1">
      <alignment horizontal="left" vertical="center"/>
      <protection locked="0"/>
    </xf>
    <xf numFmtId="0" fontId="9" fillId="2" borderId="3" xfId="0" quotePrefix="1" applyFont="1" applyFill="1" applyBorder="1" applyAlignment="1" applyProtection="1">
      <alignment horizontal="left" vertical="center"/>
      <protection locked="0"/>
    </xf>
    <xf numFmtId="49" fontId="24" fillId="0" borderId="6" xfId="9" applyNumberFormat="1" applyFont="1" applyFill="1" applyBorder="1" applyAlignment="1" applyProtection="1">
      <alignment horizontal="left" vertical="center" wrapText="1" shrinkToFit="1"/>
      <protection locked="0"/>
    </xf>
    <xf numFmtId="0" fontId="9" fillId="2" borderId="3" xfId="0" quotePrefix="1" applyFont="1" applyFill="1" applyBorder="1" applyAlignment="1" applyProtection="1">
      <alignment horizontal="left" vertical="center" wrapText="1"/>
      <protection locked="0"/>
    </xf>
    <xf numFmtId="49" fontId="24" fillId="0" borderId="6" xfId="9" applyNumberFormat="1" applyFont="1" applyFill="1" applyBorder="1" applyAlignment="1" applyProtection="1">
      <alignment horizontal="left" vertical="center" wrapText="1"/>
      <protection locked="0"/>
    </xf>
    <xf numFmtId="0" fontId="16" fillId="2" borderId="3" xfId="0" quotePrefix="1" applyFont="1" applyFill="1" applyBorder="1" applyAlignment="1" applyProtection="1">
      <alignment horizontal="left" vertical="center"/>
      <protection locked="0"/>
    </xf>
    <xf numFmtId="0" fontId="34" fillId="0" borderId="3" xfId="0" applyFont="1" applyBorder="1" applyAlignment="1" applyProtection="1">
      <alignment horizontal="left"/>
      <protection locked="0"/>
    </xf>
    <xf numFmtId="0" fontId="34" fillId="0" borderId="3" xfId="0" applyFont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 applyProtection="1">
      <alignment horizontal="left"/>
      <protection locked="0"/>
    </xf>
    <xf numFmtId="0" fontId="25" fillId="0" borderId="3" xfId="0" applyFont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/>
      <protection locked="0"/>
    </xf>
    <xf numFmtId="0" fontId="11" fillId="2" borderId="3" xfId="0" quotePrefix="1" applyFont="1" applyFill="1" applyBorder="1" applyAlignment="1" applyProtection="1">
      <alignment horizontal="left" vertical="center"/>
      <protection locked="0"/>
    </xf>
    <xf numFmtId="49" fontId="10" fillId="0" borderId="6" xfId="9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0" xfId="0" applyFont="1" applyProtection="1">
      <protection locked="0"/>
    </xf>
    <xf numFmtId="0" fontId="16" fillId="2" borderId="3" xfId="0" quotePrefix="1" applyFont="1" applyFill="1" applyBorder="1" applyAlignment="1" applyProtection="1">
      <alignment horizontal="left" vertical="center" wrapText="1"/>
      <protection locked="0"/>
    </xf>
    <xf numFmtId="0" fontId="10" fillId="2" borderId="3" xfId="0" quotePrefix="1" applyFont="1" applyFill="1" applyBorder="1" applyAlignment="1" applyProtection="1">
      <alignment horizontal="left" vertical="center" wrapText="1"/>
      <protection locked="0"/>
    </xf>
    <xf numFmtId="49" fontId="25" fillId="0" borderId="6" xfId="9" applyNumberFormat="1" applyFont="1" applyFill="1" applyBorder="1" applyAlignment="1" applyProtection="1">
      <alignment horizontal="left" vertical="center" wrapText="1"/>
      <protection locked="0"/>
    </xf>
    <xf numFmtId="0" fontId="33" fillId="0" borderId="3" xfId="0" applyFont="1" applyBorder="1" applyAlignment="1" applyProtection="1">
      <alignment horizontal="left" vertical="center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0" fontId="34" fillId="0" borderId="3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left" vertical="center"/>
      <protection locked="0"/>
    </xf>
    <xf numFmtId="4" fontId="0" fillId="0" borderId="0" xfId="0" applyNumberFormat="1" applyProtection="1">
      <protection locked="0"/>
    </xf>
    <xf numFmtId="0" fontId="3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3" xfId="0" applyFont="1" applyBorder="1" applyAlignment="1" applyProtection="1">
      <alignment wrapText="1"/>
      <protection locked="0"/>
    </xf>
    <xf numFmtId="0" fontId="24" fillId="0" borderId="3" xfId="0" applyFont="1" applyBorder="1" applyAlignment="1" applyProtection="1">
      <alignment wrapText="1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3" xfId="0" applyNumberFormat="1" applyFont="1" applyFill="1" applyBorder="1" applyAlignment="1" applyProtection="1">
      <alignment vertical="center" wrapText="1"/>
      <protection locked="0"/>
    </xf>
    <xf numFmtId="0" fontId="16" fillId="2" borderId="3" xfId="0" applyNumberFormat="1" applyFont="1" applyFill="1" applyBorder="1" applyAlignment="1" applyProtection="1">
      <alignment vertical="center" wrapText="1"/>
      <protection locked="0"/>
    </xf>
    <xf numFmtId="49" fontId="25" fillId="0" borderId="6" xfId="9" applyNumberFormat="1" applyFont="1" applyFill="1" applyBorder="1" applyAlignment="1" applyProtection="1">
      <alignment horizontal="left" vertical="center" wrapText="1" shrinkToFit="1"/>
      <protection locked="0"/>
    </xf>
    <xf numFmtId="0" fontId="25" fillId="0" borderId="3" xfId="0" applyFont="1" applyBorder="1" applyAlignment="1" applyProtection="1">
      <alignment wrapText="1"/>
      <protection locked="0"/>
    </xf>
    <xf numFmtId="0" fontId="33" fillId="0" borderId="3" xfId="0" applyFont="1" applyBorder="1" applyAlignment="1" applyProtection="1">
      <alignment horizontal="left"/>
      <protection locked="0"/>
    </xf>
    <xf numFmtId="49" fontId="33" fillId="0" borderId="6" xfId="3" applyNumberFormat="1" applyFont="1" applyFill="1" applyBorder="1" applyAlignment="1" applyProtection="1">
      <alignment horizontal="left" vertical="center" wrapText="1"/>
      <protection locked="0"/>
    </xf>
    <xf numFmtId="10" fontId="1" fillId="0" borderId="3" xfId="0" applyNumberFormat="1" applyFont="1" applyBorder="1" applyProtection="1"/>
    <xf numFmtId="10" fontId="23" fillId="0" borderId="3" xfId="0" applyNumberFormat="1" applyFont="1" applyBorder="1" applyProtection="1"/>
    <xf numFmtId="4" fontId="34" fillId="0" borderId="3" xfId="0" applyNumberFormat="1" applyFont="1" applyBorder="1" applyProtection="1"/>
    <xf numFmtId="10" fontId="0" fillId="0" borderId="3" xfId="0" applyNumberFormat="1" applyFont="1" applyBorder="1" applyProtection="1">
      <protection locked="0"/>
    </xf>
    <xf numFmtId="10" fontId="34" fillId="0" borderId="3" xfId="0" applyNumberFormat="1" applyFont="1" applyBorder="1" applyProtection="1">
      <protection locked="0"/>
    </xf>
    <xf numFmtId="4" fontId="26" fillId="2" borderId="3" xfId="0" applyNumberFormat="1" applyFont="1" applyFill="1" applyBorder="1" applyAlignment="1" applyProtection="1">
      <alignment horizontal="right" wrapText="1"/>
    </xf>
    <xf numFmtId="0" fontId="1" fillId="0" borderId="3" xfId="0" applyFont="1" applyBorder="1" applyProtection="1">
      <protection locked="0"/>
    </xf>
    <xf numFmtId="10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4" xfId="0" applyNumberFormat="1" applyFont="1" applyFill="1" applyBorder="1" applyAlignment="1" applyProtection="1">
      <alignment horizontal="righ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4" fontId="22" fillId="2" borderId="4" xfId="0" applyNumberFormat="1" applyFont="1" applyFill="1" applyBorder="1" applyAlignment="1" applyProtection="1">
      <alignment horizontal="right"/>
    </xf>
    <xf numFmtId="4" fontId="20" fillId="2" borderId="4" xfId="0" applyNumberFormat="1" applyFont="1" applyFill="1" applyBorder="1" applyAlignment="1" applyProtection="1">
      <alignment horizontal="right"/>
    </xf>
    <xf numFmtId="4" fontId="3" fillId="0" borderId="4" xfId="0" applyNumberFormat="1" applyFont="1" applyFill="1" applyBorder="1" applyAlignment="1" applyProtection="1">
      <alignment horizontal="right"/>
    </xf>
    <xf numFmtId="4" fontId="3" fillId="0" borderId="3" xfId="0" applyNumberFormat="1" applyFont="1" applyFill="1" applyBorder="1" applyAlignment="1" applyProtection="1">
      <alignment horizontal="right"/>
    </xf>
    <xf numFmtId="4" fontId="22" fillId="0" borderId="4" xfId="0" applyNumberFormat="1" applyFont="1" applyFill="1" applyBorder="1" applyAlignment="1" applyProtection="1">
      <alignment horizontal="right"/>
    </xf>
    <xf numFmtId="4" fontId="22" fillId="0" borderId="3" xfId="0" applyNumberFormat="1" applyFont="1" applyFill="1" applyBorder="1" applyAlignment="1" applyProtection="1">
      <alignment horizontal="right"/>
    </xf>
    <xf numFmtId="4" fontId="20" fillId="0" borderId="4" xfId="0" applyNumberFormat="1" applyFont="1" applyFill="1" applyBorder="1" applyAlignment="1" applyProtection="1">
      <alignment horizontal="right"/>
    </xf>
    <xf numFmtId="4" fontId="20" fillId="0" borderId="3" xfId="0" applyNumberFormat="1" applyFont="1" applyFill="1" applyBorder="1" applyAlignment="1" applyProtection="1">
      <alignment horizontal="right"/>
    </xf>
    <xf numFmtId="4" fontId="6" fillId="0" borderId="4" xfId="0" applyNumberFormat="1" applyFont="1" applyFill="1" applyBorder="1" applyAlignment="1" applyProtection="1">
      <alignment horizontal="right"/>
    </xf>
    <xf numFmtId="4" fontId="6" fillId="0" borderId="3" xfId="0" applyNumberFormat="1" applyFont="1" applyFill="1" applyBorder="1" applyAlignment="1" applyProtection="1">
      <alignment horizontal="right"/>
    </xf>
    <xf numFmtId="10" fontId="27" fillId="0" borderId="3" xfId="0" applyNumberFormat="1" applyFont="1" applyBorder="1" applyProtection="1"/>
    <xf numFmtId="10" fontId="21" fillId="0" borderId="3" xfId="0" applyNumberFormat="1" applyFont="1" applyBorder="1" applyProtection="1"/>
    <xf numFmtId="10" fontId="0" fillId="0" borderId="3" xfId="0" applyNumberFormat="1" applyBorder="1" applyProtection="1"/>
    <xf numFmtId="49" fontId="24" fillId="0" borderId="16" xfId="9" applyNumberFormat="1" applyFont="1" applyFill="1" applyBorder="1" applyAlignment="1" applyProtection="1">
      <alignment horizontal="left" vertical="center" wrapText="1" shrinkToFit="1"/>
      <protection locked="0"/>
    </xf>
    <xf numFmtId="10" fontId="0" fillId="0" borderId="3" xfId="0" applyNumberFormat="1" applyFont="1" applyBorder="1" applyProtection="1"/>
    <xf numFmtId="10" fontId="25" fillId="0" borderId="3" xfId="0" applyNumberFormat="1" applyFont="1" applyBorder="1" applyProtection="1"/>
    <xf numFmtId="10" fontId="24" fillId="0" borderId="3" xfId="0" applyNumberFormat="1" applyFont="1" applyBorder="1" applyProtection="1"/>
    <xf numFmtId="10" fontId="33" fillId="0" borderId="3" xfId="0" applyNumberFormat="1" applyFont="1" applyBorder="1" applyProtection="1"/>
    <xf numFmtId="10" fontId="34" fillId="0" borderId="3" xfId="0" applyNumberFormat="1" applyFont="1" applyBorder="1" applyProtection="1"/>
    <xf numFmtId="10" fontId="36" fillId="0" borderId="3" xfId="0" applyNumberFormat="1" applyFont="1" applyBorder="1" applyProtection="1"/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2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2" fillId="2" borderId="2" xfId="0" applyNumberFormat="1" applyFont="1" applyFill="1" applyBorder="1" applyAlignment="1" applyProtection="1">
      <alignment horizontal="center" vertical="center" wrapText="1"/>
    </xf>
    <xf numFmtId="0" fontId="22" fillId="2" borderId="4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</cellXfs>
  <cellStyles count="76">
    <cellStyle name="20% - Accent1 2" xfId="26"/>
    <cellStyle name="20% - Accent2 2" xfId="27"/>
    <cellStyle name="20% - Accent3 2" xfId="28"/>
    <cellStyle name="20% - Accent4 2" xfId="29"/>
    <cellStyle name="20% - Accent5 2" xfId="30"/>
    <cellStyle name="20% - Accent6 2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Bad 2" xfId="50"/>
    <cellStyle name="Calculation 2" xfId="51"/>
    <cellStyle name="Check Cell 2" xfId="52"/>
    <cellStyle name="Comma 2" xfId="4"/>
    <cellStyle name="Comma 3" xfId="10"/>
    <cellStyle name="Explanatory Text 2" xfId="53"/>
    <cellStyle name="Good 2" xfId="54"/>
    <cellStyle name="Heading 1 2" xfId="55"/>
    <cellStyle name="Heading 2 2" xfId="56"/>
    <cellStyle name="Heading 3 2" xfId="57"/>
    <cellStyle name="Heading 4 2" xfId="58"/>
    <cellStyle name="Hyperlink 2" xfId="5"/>
    <cellStyle name="Hyperlink 3" xfId="6"/>
    <cellStyle name="Input 2" xfId="59"/>
    <cellStyle name="Linked Cell 2" xfId="60"/>
    <cellStyle name="Neutral 2" xfId="61"/>
    <cellStyle name="Normal 2" xfId="1"/>
    <cellStyle name="Normal 2 2" xfId="7"/>
    <cellStyle name="Normal 3" xfId="8"/>
    <cellStyle name="Normal 3 2" xfId="11"/>
    <cellStyle name="Normal 4" xfId="3"/>
    <cellStyle name="Normal 4 2" xfId="68"/>
    <cellStyle name="Normal 4 3" xfId="75"/>
    <cellStyle name="Normal 5" xfId="9"/>
    <cellStyle name="Normalno" xfId="0" builtinId="0"/>
    <cellStyle name="Normalno 2" xfId="12"/>
    <cellStyle name="Normalno 2 2" xfId="72"/>
    <cellStyle name="Normalno 2 2 2" xfId="71"/>
    <cellStyle name="Normalno 2 3" xfId="70"/>
    <cellStyle name="Normalno 2 4" xfId="69"/>
    <cellStyle name="Normalno 3" xfId="13"/>
    <cellStyle name="Normalno 4" xfId="14"/>
    <cellStyle name="Normalno 5" xfId="15"/>
    <cellStyle name="Normalno 5 2" xfId="22"/>
    <cellStyle name="Normalno 5 3" xfId="73"/>
    <cellStyle name="Normalno 6" xfId="20"/>
    <cellStyle name="Normalno 7" xfId="19"/>
    <cellStyle name="Normalno 8" xfId="24"/>
    <cellStyle name="Normalno 9" xfId="67"/>
    <cellStyle name="Note 2" xfId="62"/>
    <cellStyle name="Obično_GFI-POD ver. 1.0.5" xfId="2"/>
    <cellStyle name="Output 2" xfId="63"/>
    <cellStyle name="Postotak 2" xfId="23"/>
    <cellStyle name="TableStyleLight1" xfId="16"/>
    <cellStyle name="TableStyleLight1 2" xfId="17"/>
    <cellStyle name="Title 2" xfId="64"/>
    <cellStyle name="Total 2" xfId="65"/>
    <cellStyle name="Warning Text 2" xfId="66"/>
    <cellStyle name="Zarez 2" xfId="18"/>
    <cellStyle name="Zarez 3" xfId="21"/>
    <cellStyle name="Zarez 4" xfId="25"/>
    <cellStyle name="Zarez 5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Charts!$B$1</c:f>
              <c:strCache>
                <c:ptCount val="1"/>
                <c:pt idx="0">
                  <c:v>UKUPNI PRIHODI</c:v>
                </c:pt>
              </c:strCache>
            </c:strRef>
          </c:tx>
          <c:cat>
            <c:strRef>
              <c:f>Charts!$A$2:$A$7</c:f>
              <c:strCache>
                <c:ptCount val="6"/>
                <c:pt idx="0">
                  <c:v>OPĆI PRIHODI I PRIMICI</c:v>
                </c:pt>
                <c:pt idx="1">
                  <c:v>VLASTITI PRIHODI</c:v>
                </c:pt>
                <c:pt idx="2">
                  <c:v>PRIHODI ZA POSEBNE NAMJENE</c:v>
                </c:pt>
                <c:pt idx="3">
                  <c:v>POMOĆI</c:v>
                </c:pt>
                <c:pt idx="4">
                  <c:v>DONACIJE</c:v>
                </c:pt>
                <c:pt idx="5">
                  <c:v>PRIHODI OD NEFINANCIJSKE IMOVINE</c:v>
                </c:pt>
              </c:strCache>
            </c:strRef>
          </c:cat>
          <c:val>
            <c:numRef>
              <c:f>Charts!$B$2:$B$7</c:f>
              <c:numCache>
                <c:formatCode>#,##0.00</c:formatCode>
                <c:ptCount val="6"/>
                <c:pt idx="0">
                  <c:v>8497807.7400000002</c:v>
                </c:pt>
                <c:pt idx="1">
                  <c:v>335486.25</c:v>
                </c:pt>
                <c:pt idx="2">
                  <c:v>35026.639999999999</c:v>
                </c:pt>
                <c:pt idx="3">
                  <c:v>823802.85</c:v>
                </c:pt>
                <c:pt idx="4">
                  <c:v>15229.04</c:v>
                </c:pt>
                <c:pt idx="5">
                  <c:v>1276.3399999999999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Charts!$B$10</c:f>
              <c:strCache>
                <c:ptCount val="1"/>
                <c:pt idx="0">
                  <c:v>Planirano</c:v>
                </c:pt>
              </c:strCache>
            </c:strRef>
          </c:tx>
          <c:invertIfNegative val="0"/>
          <c:cat>
            <c:strRef>
              <c:f>Charts!$A$11:$A$15</c:f>
              <c:strCache>
                <c:ptCount val="5"/>
                <c:pt idx="0">
                  <c:v>RASHODI ZA ZAPOSLENE</c:v>
                </c:pt>
                <c:pt idx="1">
                  <c:v>MATERIJALNI RASHODI</c:v>
                </c:pt>
                <c:pt idx="2">
                  <c:v>FINANCIJSKI RASHODI</c:v>
                </c:pt>
                <c:pt idx="3">
                  <c:v>RASHODI ZA NABAVU NEFINANCIJSKE IMOVINE</c:v>
                </c:pt>
                <c:pt idx="4">
                  <c:v>IZDACI ZA FINANCIJSKU IMOVINU I OTPLATE ZAJMOVA</c:v>
                </c:pt>
              </c:strCache>
            </c:strRef>
          </c:cat>
          <c:val>
            <c:numRef>
              <c:f>Charts!$B$11:$B$15</c:f>
              <c:numCache>
                <c:formatCode>#,##0.00</c:formatCode>
                <c:ptCount val="5"/>
                <c:pt idx="0">
                  <c:v>8179070</c:v>
                </c:pt>
                <c:pt idx="1">
                  <c:v>2417605.5099999998</c:v>
                </c:pt>
                <c:pt idx="2">
                  <c:v>33669.74</c:v>
                </c:pt>
                <c:pt idx="3">
                  <c:v>541000</c:v>
                </c:pt>
                <c:pt idx="4">
                  <c:v>130414.26</c:v>
                </c:pt>
              </c:numCache>
            </c:numRef>
          </c:val>
        </c:ser>
        <c:ser>
          <c:idx val="1"/>
          <c:order val="1"/>
          <c:tx>
            <c:strRef>
              <c:f>Charts!$C$10</c:f>
              <c:strCache>
                <c:ptCount val="1"/>
                <c:pt idx="0">
                  <c:v>Izvršeno</c:v>
                </c:pt>
              </c:strCache>
            </c:strRef>
          </c:tx>
          <c:invertIfNegative val="0"/>
          <c:cat>
            <c:strRef>
              <c:f>Charts!$A$11:$A$15</c:f>
              <c:strCache>
                <c:ptCount val="5"/>
                <c:pt idx="0">
                  <c:v>RASHODI ZA ZAPOSLENE</c:v>
                </c:pt>
                <c:pt idx="1">
                  <c:v>MATERIJALNI RASHODI</c:v>
                </c:pt>
                <c:pt idx="2">
                  <c:v>FINANCIJSKI RASHODI</c:v>
                </c:pt>
                <c:pt idx="3">
                  <c:v>RASHODI ZA NABAVU NEFINANCIJSKE IMOVINE</c:v>
                </c:pt>
                <c:pt idx="4">
                  <c:v>IZDACI ZA FINANCIJSKU IMOVINU I OTPLATE ZAJMOVA</c:v>
                </c:pt>
              </c:strCache>
            </c:strRef>
          </c:cat>
          <c:val>
            <c:numRef>
              <c:f>Charts!$C$11:$C$15</c:f>
              <c:numCache>
                <c:formatCode>#,##0.00</c:formatCode>
                <c:ptCount val="5"/>
                <c:pt idx="0">
                  <c:v>8247175.8499999996</c:v>
                </c:pt>
                <c:pt idx="1">
                  <c:v>2368585.96</c:v>
                </c:pt>
                <c:pt idx="2">
                  <c:v>33405.550000000003</c:v>
                </c:pt>
                <c:pt idx="3">
                  <c:v>491205.95</c:v>
                </c:pt>
                <c:pt idx="4">
                  <c:v>130414.26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61760"/>
        <c:axId val="152263296"/>
      </c:barChart>
      <c:catAx>
        <c:axId val="152261760"/>
        <c:scaling>
          <c:orientation val="minMax"/>
        </c:scaling>
        <c:delete val="0"/>
        <c:axPos val="l"/>
        <c:majorTickMark val="out"/>
        <c:minorTickMark val="none"/>
        <c:tickLblPos val="nextTo"/>
        <c:crossAx val="152263296"/>
        <c:crosses val="autoZero"/>
        <c:auto val="1"/>
        <c:lblAlgn val="ctr"/>
        <c:lblOffset val="100"/>
        <c:noMultiLvlLbl val="0"/>
      </c:catAx>
      <c:valAx>
        <c:axId val="152263296"/>
        <c:scaling>
          <c:orientation val="minMax"/>
        </c:scaling>
        <c:delete val="0"/>
        <c:axPos val="b"/>
        <c:majorGridlines/>
        <c:numFmt formatCode="#,##0.00" sourceLinked="1"/>
        <c:majorTickMark val="out"/>
        <c:minorTickMark val="none"/>
        <c:tickLblPos val="nextTo"/>
        <c:crossAx val="152261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1971675</xdr:colOff>
      <xdr:row>19</xdr:row>
      <xdr:rowOff>57150</xdr:rowOff>
    </xdr:from>
    <xdr:to>
      <xdr:col>5</xdr:col>
      <xdr:colOff>447675</xdr:colOff>
      <xdr:row>33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19</xdr:row>
      <xdr:rowOff>47625</xdr:rowOff>
    </xdr:from>
    <xdr:to>
      <xdr:col>1</xdr:col>
      <xdr:colOff>1181100</xdr:colOff>
      <xdr:row>33</xdr:row>
      <xdr:rowOff>123825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tabSelected="1" workbookViewId="0">
      <selection activeCell="J23" sqref="J23"/>
    </sheetView>
  </sheetViews>
  <sheetFormatPr defaultRowHeight="15"/>
  <cols>
    <col min="6" max="10" width="25.28515625" customWidth="1"/>
    <col min="11" max="12" width="15.7109375" customWidth="1"/>
  </cols>
  <sheetData>
    <row r="1" spans="2:12" ht="42" customHeight="1">
      <c r="B1" s="233" t="s">
        <v>230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2:12" ht="18" customHeight="1"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2:12" ht="15.75" customHeight="1">
      <c r="B3" s="233" t="s">
        <v>13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2:12" ht="36" customHeight="1">
      <c r="B4" s="219"/>
      <c r="C4" s="219"/>
      <c r="D4" s="219"/>
      <c r="E4" s="22"/>
      <c r="F4" s="22"/>
      <c r="G4" s="22"/>
      <c r="H4" s="22"/>
      <c r="I4" s="22"/>
      <c r="J4" s="24"/>
      <c r="K4" s="24"/>
      <c r="L4" s="23"/>
    </row>
    <row r="5" spans="2:12" ht="18" customHeight="1">
      <c r="B5" s="233" t="s">
        <v>46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2:12" ht="18" customHeight="1">
      <c r="B6" s="25"/>
      <c r="C6" s="26"/>
      <c r="D6" s="26"/>
      <c r="E6" s="26"/>
      <c r="F6" s="26"/>
      <c r="G6" s="26"/>
      <c r="H6" s="26"/>
      <c r="I6" s="26"/>
      <c r="J6" s="26"/>
      <c r="K6" s="26"/>
      <c r="L6" s="23"/>
    </row>
    <row r="7" spans="2:12">
      <c r="B7" s="241" t="s">
        <v>47</v>
      </c>
      <c r="C7" s="241"/>
      <c r="D7" s="241"/>
      <c r="E7" s="241"/>
      <c r="F7" s="241"/>
      <c r="G7" s="27"/>
      <c r="H7" s="27"/>
      <c r="I7" s="27"/>
      <c r="J7" s="27"/>
      <c r="K7" s="28"/>
      <c r="L7" s="23"/>
    </row>
    <row r="8" spans="2:12" ht="25.5">
      <c r="B8" s="223" t="s">
        <v>8</v>
      </c>
      <c r="C8" s="224"/>
      <c r="D8" s="224"/>
      <c r="E8" s="224"/>
      <c r="F8" s="225"/>
      <c r="G8" s="11" t="s">
        <v>228</v>
      </c>
      <c r="H8" s="1" t="s">
        <v>223</v>
      </c>
      <c r="I8" s="1" t="s">
        <v>224</v>
      </c>
      <c r="J8" s="11" t="s">
        <v>229</v>
      </c>
      <c r="K8" s="1" t="s">
        <v>17</v>
      </c>
      <c r="L8" s="1" t="s">
        <v>38</v>
      </c>
    </row>
    <row r="9" spans="2:12" s="14" customFormat="1" ht="11.25">
      <c r="B9" s="226">
        <v>1</v>
      </c>
      <c r="C9" s="226"/>
      <c r="D9" s="226"/>
      <c r="E9" s="226"/>
      <c r="F9" s="227"/>
      <c r="G9" s="13">
        <v>2</v>
      </c>
      <c r="H9" s="12">
        <v>3</v>
      </c>
      <c r="I9" s="12">
        <v>4</v>
      </c>
      <c r="J9" s="12">
        <v>5</v>
      </c>
      <c r="K9" s="12" t="s">
        <v>19</v>
      </c>
      <c r="L9" s="12" t="s">
        <v>20</v>
      </c>
    </row>
    <row r="10" spans="2:12">
      <c r="B10" s="239" t="s">
        <v>0</v>
      </c>
      <c r="C10" s="218"/>
      <c r="D10" s="218"/>
      <c r="E10" s="218"/>
      <c r="F10" s="240"/>
      <c r="G10" s="116">
        <f>G11+G12</f>
        <v>8793003.2300000004</v>
      </c>
      <c r="H10" s="116">
        <f t="shared" ref="H10:J10" si="0">H11+H12</f>
        <v>12171054.289999999</v>
      </c>
      <c r="I10" s="116">
        <f t="shared" si="0"/>
        <v>12075633.180000002</v>
      </c>
      <c r="J10" s="116">
        <f t="shared" si="0"/>
        <v>9708628.8599999994</v>
      </c>
      <c r="K10" s="117">
        <f>J10/G10</f>
        <v>1.1041311604294723</v>
      </c>
      <c r="L10" s="117">
        <f>J10/I10</f>
        <v>0.80398507600244928</v>
      </c>
    </row>
    <row r="11" spans="2:12">
      <c r="B11" s="228" t="s">
        <v>39</v>
      </c>
      <c r="C11" s="229"/>
      <c r="D11" s="229"/>
      <c r="E11" s="229"/>
      <c r="F11" s="237"/>
      <c r="G11" s="105">
        <v>8792384.6400000006</v>
      </c>
      <c r="H11" s="105">
        <v>12170404.289999999</v>
      </c>
      <c r="I11" s="105">
        <v>12075010.380000001</v>
      </c>
      <c r="J11" s="105">
        <v>9707352.5199999996</v>
      </c>
      <c r="K11" s="106">
        <f t="shared" ref="K11:K16" si="1">J11/G11</f>
        <v>1.1040636775417503</v>
      </c>
      <c r="L11" s="106">
        <f t="shared" ref="L11:L16" si="2">J11/I11</f>
        <v>0.80392084267508501</v>
      </c>
    </row>
    <row r="12" spans="2:12">
      <c r="B12" s="242" t="s">
        <v>44</v>
      </c>
      <c r="C12" s="237"/>
      <c r="D12" s="237"/>
      <c r="E12" s="237"/>
      <c r="F12" s="237"/>
      <c r="G12" s="105">
        <v>618.59</v>
      </c>
      <c r="H12" s="105">
        <v>650</v>
      </c>
      <c r="I12" s="105">
        <v>622.79999999999995</v>
      </c>
      <c r="J12" s="105">
        <v>1276.3399999999999</v>
      </c>
      <c r="K12" s="106">
        <f t="shared" si="1"/>
        <v>2.0633052587335712</v>
      </c>
      <c r="L12" s="106">
        <f t="shared" si="2"/>
        <v>2.0493577392421325</v>
      </c>
    </row>
    <row r="13" spans="2:12">
      <c r="B13" s="10" t="s">
        <v>1</v>
      </c>
      <c r="C13" s="17"/>
      <c r="D13" s="17"/>
      <c r="E13" s="17"/>
      <c r="F13" s="17"/>
      <c r="G13" s="116">
        <f>G14+G15</f>
        <v>8908444.1499999985</v>
      </c>
      <c r="H13" s="116">
        <f t="shared" ref="H13:J13" si="3">H14+H15</f>
        <v>10984045.24</v>
      </c>
      <c r="I13" s="116">
        <f t="shared" si="3"/>
        <v>10891131.189999999</v>
      </c>
      <c r="J13" s="116">
        <f t="shared" si="3"/>
        <v>11140373.309999999</v>
      </c>
      <c r="K13" s="117">
        <f t="shared" si="1"/>
        <v>1.2505408489315164</v>
      </c>
      <c r="L13" s="117">
        <f t="shared" si="2"/>
        <v>1.0228848698681408</v>
      </c>
    </row>
    <row r="14" spans="2:12">
      <c r="B14" s="235" t="s">
        <v>40</v>
      </c>
      <c r="C14" s="229"/>
      <c r="D14" s="229"/>
      <c r="E14" s="229"/>
      <c r="F14" s="229"/>
      <c r="G14" s="105">
        <v>8649874.7799999993</v>
      </c>
      <c r="H14" s="105">
        <v>8817295.1300000008</v>
      </c>
      <c r="I14" s="105">
        <v>10040313.25</v>
      </c>
      <c r="J14" s="105">
        <v>10649167.359999999</v>
      </c>
      <c r="K14" s="107">
        <f t="shared" si="1"/>
        <v>1.2311354361594584</v>
      </c>
      <c r="L14" s="107">
        <f t="shared" si="2"/>
        <v>1.0606409476317882</v>
      </c>
    </row>
    <row r="15" spans="2:12">
      <c r="B15" s="236" t="s">
        <v>41</v>
      </c>
      <c r="C15" s="237"/>
      <c r="D15" s="237"/>
      <c r="E15" s="237"/>
      <c r="F15" s="237"/>
      <c r="G15" s="108">
        <v>258569.37</v>
      </c>
      <c r="H15" s="108">
        <v>2166750.11</v>
      </c>
      <c r="I15" s="108">
        <v>850817.94</v>
      </c>
      <c r="J15" s="108">
        <v>491205.95</v>
      </c>
      <c r="K15" s="107">
        <f t="shared" si="1"/>
        <v>1.8997066435208472</v>
      </c>
      <c r="L15" s="107">
        <f t="shared" si="2"/>
        <v>0.57733379481866598</v>
      </c>
    </row>
    <row r="16" spans="2:12">
      <c r="B16" s="217" t="s">
        <v>48</v>
      </c>
      <c r="C16" s="218"/>
      <c r="D16" s="218"/>
      <c r="E16" s="218"/>
      <c r="F16" s="218"/>
      <c r="G16" s="116">
        <f>G10-G13</f>
        <v>-115440.91999999806</v>
      </c>
      <c r="H16" s="116">
        <f t="shared" ref="H16:J16" si="4">H10-H13</f>
        <v>1187009.0499999989</v>
      </c>
      <c r="I16" s="99">
        <f t="shared" si="4"/>
        <v>1184501.9900000021</v>
      </c>
      <c r="J16" s="99">
        <f t="shared" si="4"/>
        <v>-1431744.4499999993</v>
      </c>
      <c r="K16" s="100">
        <f t="shared" si="1"/>
        <v>12.402399859599381</v>
      </c>
      <c r="L16" s="100">
        <f t="shared" si="2"/>
        <v>-1.2087311478472034</v>
      </c>
    </row>
    <row r="17" spans="1:43" ht="18">
      <c r="B17" s="22"/>
      <c r="C17" s="29"/>
      <c r="D17" s="29"/>
      <c r="E17" s="29"/>
      <c r="F17" s="29"/>
      <c r="G17" s="109"/>
      <c r="H17" s="109"/>
      <c r="I17" s="110"/>
      <c r="J17" s="110"/>
      <c r="K17" s="110"/>
      <c r="L17" s="110"/>
    </row>
    <row r="18" spans="1:43" ht="18" customHeight="1">
      <c r="B18" s="241" t="s">
        <v>49</v>
      </c>
      <c r="C18" s="241"/>
      <c r="D18" s="241"/>
      <c r="E18" s="241"/>
      <c r="F18" s="241"/>
      <c r="G18" s="109"/>
      <c r="H18" s="109"/>
      <c r="I18" s="110"/>
      <c r="J18" s="110"/>
      <c r="K18" s="110"/>
      <c r="L18" s="110"/>
    </row>
    <row r="19" spans="1:43" ht="25.5">
      <c r="B19" s="223" t="s">
        <v>8</v>
      </c>
      <c r="C19" s="224"/>
      <c r="D19" s="224"/>
      <c r="E19" s="224"/>
      <c r="F19" s="225"/>
      <c r="G19" s="111" t="s">
        <v>228</v>
      </c>
      <c r="H19" s="112" t="s">
        <v>223</v>
      </c>
      <c r="I19" s="112" t="s">
        <v>224</v>
      </c>
      <c r="J19" s="111" t="s">
        <v>229</v>
      </c>
      <c r="K19" s="112" t="s">
        <v>17</v>
      </c>
      <c r="L19" s="112" t="s">
        <v>38</v>
      </c>
    </row>
    <row r="20" spans="1:43" s="14" customFormat="1">
      <c r="B20" s="226">
        <v>1</v>
      </c>
      <c r="C20" s="226"/>
      <c r="D20" s="226"/>
      <c r="E20" s="226"/>
      <c r="F20" s="227"/>
      <c r="G20" s="113">
        <v>2</v>
      </c>
      <c r="H20" s="114">
        <v>3</v>
      </c>
      <c r="I20" s="114">
        <v>4</v>
      </c>
      <c r="J20" s="114">
        <v>5</v>
      </c>
      <c r="K20" s="114" t="s">
        <v>19</v>
      </c>
      <c r="L20" s="114" t="s">
        <v>20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>
      <c r="A21" s="14"/>
      <c r="B21" s="228" t="s">
        <v>42</v>
      </c>
      <c r="C21" s="230"/>
      <c r="D21" s="230"/>
      <c r="E21" s="230"/>
      <c r="F21" s="231"/>
      <c r="G21" s="108">
        <v>0</v>
      </c>
      <c r="H21" s="108">
        <v>0</v>
      </c>
      <c r="I21" s="108">
        <v>0</v>
      </c>
      <c r="J21" s="108">
        <v>0</v>
      </c>
      <c r="K21" s="115" t="e">
        <f t="shared" ref="K21:K25" si="5">J21/G21</f>
        <v>#DIV/0!</v>
      </c>
      <c r="L21" s="115"/>
    </row>
    <row r="22" spans="1:43">
      <c r="A22" s="14"/>
      <c r="B22" s="228" t="s">
        <v>43</v>
      </c>
      <c r="C22" s="229"/>
      <c r="D22" s="229"/>
      <c r="E22" s="229"/>
      <c r="F22" s="229"/>
      <c r="G22" s="108">
        <v>235957.56</v>
      </c>
      <c r="H22" s="108">
        <v>132921.32</v>
      </c>
      <c r="I22" s="108">
        <v>130414.26</v>
      </c>
      <c r="J22" s="108">
        <v>130414.26</v>
      </c>
      <c r="K22" s="115">
        <f t="shared" si="5"/>
        <v>0.55270218932591098</v>
      </c>
      <c r="L22" s="115">
        <f t="shared" ref="L22:L25" si="6">J22/I22</f>
        <v>1</v>
      </c>
    </row>
    <row r="23" spans="1:43" s="18" customFormat="1" ht="15" customHeight="1">
      <c r="A23" s="14"/>
      <c r="B23" s="220" t="s">
        <v>45</v>
      </c>
      <c r="C23" s="221"/>
      <c r="D23" s="221"/>
      <c r="E23" s="221"/>
      <c r="F23" s="222"/>
      <c r="G23" s="116">
        <f>G21-G22</f>
        <v>-235957.56</v>
      </c>
      <c r="H23" s="116">
        <f t="shared" ref="H23:J23" si="7">H21-H22</f>
        <v>-132921.32</v>
      </c>
      <c r="I23" s="116">
        <f t="shared" si="7"/>
        <v>-130414.26</v>
      </c>
      <c r="J23" s="116">
        <f t="shared" si="7"/>
        <v>-130414.26</v>
      </c>
      <c r="K23" s="117">
        <f t="shared" si="5"/>
        <v>0.55270218932591098</v>
      </c>
      <c r="L23" s="117">
        <f t="shared" si="6"/>
        <v>1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18" customFormat="1" ht="15" customHeight="1">
      <c r="A24" s="14"/>
      <c r="B24" s="220" t="s">
        <v>50</v>
      </c>
      <c r="C24" s="221"/>
      <c r="D24" s="221"/>
      <c r="E24" s="221"/>
      <c r="F24" s="222"/>
      <c r="G24" s="116">
        <v>-3147512.94</v>
      </c>
      <c r="H24" s="116">
        <v>-3498911.42</v>
      </c>
      <c r="I24" s="116">
        <v>-3498911.42</v>
      </c>
      <c r="J24" s="116">
        <v>-3498911.42</v>
      </c>
      <c r="K24" s="117">
        <f t="shared" si="5"/>
        <v>1.1116432201228694</v>
      </c>
      <c r="L24" s="117">
        <f t="shared" si="6"/>
        <v>1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>
      <c r="A25" s="14"/>
      <c r="B25" s="217" t="s">
        <v>51</v>
      </c>
      <c r="C25" s="218"/>
      <c r="D25" s="218"/>
      <c r="E25" s="218"/>
      <c r="F25" s="218"/>
      <c r="G25" s="116">
        <f>G16+G23+G24</f>
        <v>-3498911.4199999981</v>
      </c>
      <c r="H25" s="116">
        <f t="shared" ref="H25:J25" si="8">H16+H23+H24</f>
        <v>-2444823.6900000013</v>
      </c>
      <c r="I25" s="116">
        <f t="shared" si="8"/>
        <v>-2444823.6899999976</v>
      </c>
      <c r="J25" s="116">
        <f t="shared" si="8"/>
        <v>-5061070.129999999</v>
      </c>
      <c r="K25" s="117">
        <f t="shared" si="5"/>
        <v>1.4464699223508783</v>
      </c>
      <c r="L25" s="117">
        <f t="shared" si="6"/>
        <v>2.0701166103311128</v>
      </c>
    </row>
    <row r="26" spans="1:43" ht="15.75">
      <c r="B26" s="30"/>
      <c r="C26" s="31"/>
      <c r="D26" s="31"/>
      <c r="E26" s="31"/>
      <c r="F26" s="31"/>
      <c r="G26" s="32"/>
      <c r="H26" s="32"/>
      <c r="I26" s="32"/>
      <c r="J26" s="32"/>
      <c r="K26" s="32"/>
      <c r="L26" s="23"/>
    </row>
    <row r="27" spans="1:43" ht="15.75">
      <c r="B27" s="232" t="s">
        <v>55</v>
      </c>
      <c r="C27" s="232"/>
      <c r="D27" s="232"/>
      <c r="E27" s="232"/>
      <c r="F27" s="232"/>
      <c r="G27" s="232"/>
      <c r="H27" s="232"/>
      <c r="I27" s="232"/>
      <c r="J27" s="232"/>
      <c r="K27" s="232"/>
      <c r="L27" s="232"/>
    </row>
    <row r="28" spans="1:43" ht="15.75">
      <c r="B28" s="6"/>
      <c r="C28" s="7"/>
      <c r="D28" s="7"/>
      <c r="E28" s="7"/>
      <c r="F28" s="7"/>
      <c r="G28" s="8"/>
      <c r="H28" s="8"/>
      <c r="I28" s="8"/>
      <c r="J28" s="8"/>
      <c r="K28" s="8"/>
    </row>
    <row r="29" spans="1:43" ht="15" customHeight="1"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43"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43" ht="15" customHeight="1">
      <c r="B31" s="238" t="s">
        <v>52</v>
      </c>
      <c r="C31" s="238"/>
      <c r="D31" s="238"/>
      <c r="E31" s="238"/>
      <c r="F31" s="238"/>
      <c r="G31" s="238"/>
      <c r="H31" s="238"/>
      <c r="I31" s="238"/>
      <c r="J31" s="238"/>
      <c r="K31" s="238"/>
      <c r="L31" s="238"/>
    </row>
    <row r="32" spans="1:43" ht="36.75" customHeight="1"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</row>
    <row r="33" spans="2:12">
      <c r="B33" s="234"/>
      <c r="C33" s="234"/>
      <c r="D33" s="234"/>
      <c r="E33" s="234"/>
      <c r="F33" s="234"/>
      <c r="G33" s="234"/>
      <c r="H33" s="234"/>
      <c r="I33" s="234"/>
      <c r="J33" s="234"/>
      <c r="K33" s="234"/>
    </row>
    <row r="34" spans="2:12" ht="15" customHeight="1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</row>
    <row r="35" spans="2:12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</row>
  </sheetData>
  <sheetProtection password="C60B" sheet="1" objects="1" scenarios="1"/>
  <customSheetViews>
    <customSheetView guid="{62107B86-2087-4D05-8523-B0ADE90AD5C2}" fitToPage="1">
      <selection activeCell="G25" sqref="G25"/>
      <pageMargins left="0.7" right="0.7" top="0.75" bottom="0.75" header="0.3" footer="0.3"/>
      <pageSetup paperSize="9" scale="64" orientation="landscape" r:id="rId1"/>
    </customSheetView>
  </customSheetViews>
  <mergeCells count="27"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</mergeCells>
  <pageMargins left="0.7" right="0.7" top="0.75" bottom="0.75" header="0.3" footer="0.3"/>
  <pageSetup paperSize="9" scale="6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49"/>
  <sheetViews>
    <sheetView topLeftCell="A118" workbookViewId="0">
      <selection activeCell="G48" sqref="G48"/>
    </sheetView>
  </sheetViews>
  <sheetFormatPr defaultRowHeight="15"/>
  <cols>
    <col min="1" max="1" width="9.140625" style="146"/>
    <col min="2" max="2" width="7.42578125" style="146" bestFit="1" customWidth="1"/>
    <col min="3" max="3" width="8.42578125" style="146" bestFit="1" customWidth="1"/>
    <col min="4" max="4" width="5.42578125" style="146" bestFit="1" customWidth="1"/>
    <col min="5" max="5" width="5.42578125" style="146" customWidth="1"/>
    <col min="6" max="6" width="44.7109375" style="146" customWidth="1"/>
    <col min="7" max="10" width="25.28515625" style="146" customWidth="1"/>
    <col min="11" max="12" width="15.7109375" style="146" customWidth="1"/>
    <col min="13" max="16384" width="9.140625" style="146"/>
  </cols>
  <sheetData>
    <row r="1" spans="2:12" ht="18" customHeight="1"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2:12" ht="15.75" customHeight="1">
      <c r="B2" s="246" t="s">
        <v>13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2:12" ht="18">
      <c r="B3" s="145"/>
      <c r="C3" s="145"/>
      <c r="D3" s="145"/>
      <c r="E3" s="145"/>
      <c r="F3" s="145"/>
      <c r="G3" s="145"/>
      <c r="H3" s="145"/>
      <c r="I3" s="145"/>
      <c r="J3" s="147"/>
      <c r="K3" s="147"/>
    </row>
    <row r="4" spans="2:12" ht="18" customHeight="1">
      <c r="B4" s="246" t="s">
        <v>53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</row>
    <row r="5" spans="2:12" ht="18">
      <c r="B5" s="145"/>
      <c r="C5" s="145"/>
      <c r="D5" s="145"/>
      <c r="E5" s="145"/>
      <c r="F5" s="145"/>
      <c r="G5" s="145"/>
      <c r="H5" s="145"/>
      <c r="I5" s="145"/>
      <c r="J5" s="147"/>
      <c r="K5" s="147"/>
    </row>
    <row r="6" spans="2:12" ht="15.75" customHeight="1">
      <c r="B6" s="246" t="s">
        <v>18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</row>
    <row r="7" spans="2:12" ht="18">
      <c r="B7" s="145"/>
      <c r="C7" s="145"/>
      <c r="D7" s="145"/>
      <c r="E7" s="145"/>
      <c r="F7" s="145"/>
      <c r="G7" s="145"/>
      <c r="H7" s="145"/>
      <c r="I7" s="145"/>
      <c r="J7" s="147"/>
      <c r="K7" s="147"/>
    </row>
    <row r="8" spans="2:12" ht="25.5">
      <c r="B8" s="243" t="s">
        <v>8</v>
      </c>
      <c r="C8" s="244"/>
      <c r="D8" s="244"/>
      <c r="E8" s="244"/>
      <c r="F8" s="245"/>
      <c r="G8" s="148" t="s">
        <v>228</v>
      </c>
      <c r="H8" s="148" t="s">
        <v>223</v>
      </c>
      <c r="I8" s="148" t="s">
        <v>224</v>
      </c>
      <c r="J8" s="148" t="s">
        <v>229</v>
      </c>
      <c r="K8" s="148" t="s">
        <v>17</v>
      </c>
      <c r="L8" s="148" t="s">
        <v>38</v>
      </c>
    </row>
    <row r="9" spans="2:12" ht="16.5" customHeight="1">
      <c r="B9" s="243">
        <v>1</v>
      </c>
      <c r="C9" s="244"/>
      <c r="D9" s="244"/>
      <c r="E9" s="244"/>
      <c r="F9" s="245"/>
      <c r="G9" s="148">
        <v>2</v>
      </c>
      <c r="H9" s="148">
        <v>3</v>
      </c>
      <c r="I9" s="148">
        <v>4</v>
      </c>
      <c r="J9" s="148">
        <v>5</v>
      </c>
      <c r="K9" s="148" t="s">
        <v>19</v>
      </c>
      <c r="L9" s="148" t="s">
        <v>20</v>
      </c>
    </row>
    <row r="10" spans="2:12">
      <c r="B10" s="149"/>
      <c r="C10" s="149"/>
      <c r="D10" s="149"/>
      <c r="E10" s="149"/>
      <c r="F10" s="149" t="s">
        <v>21</v>
      </c>
      <c r="G10" s="131">
        <f>G11+G43+G47</f>
        <v>8793003.2300000004</v>
      </c>
      <c r="H10" s="131">
        <f>H11+H43+H47</f>
        <v>12171054.289999999</v>
      </c>
      <c r="I10" s="131">
        <f>I11+I43+I47</f>
        <v>12355847.24</v>
      </c>
      <c r="J10" s="132">
        <f>J11+J43+J47</f>
        <v>9708628.8600000013</v>
      </c>
      <c r="K10" s="206">
        <f>J10/G10</f>
        <v>1.1041311604294726</v>
      </c>
      <c r="L10" s="206">
        <f>J10/I10</f>
        <v>0.78575177172553012</v>
      </c>
    </row>
    <row r="11" spans="2:12" ht="15.75" customHeight="1">
      <c r="B11" s="149">
        <v>6</v>
      </c>
      <c r="C11" s="149"/>
      <c r="D11" s="149"/>
      <c r="E11" s="149"/>
      <c r="F11" s="149" t="s">
        <v>2</v>
      </c>
      <c r="G11" s="133">
        <f>G12+G21+G27+G33+G40+G24</f>
        <v>8792384.6400000006</v>
      </c>
      <c r="H11" s="133">
        <f>H12+H21+H27+H33+H40+H24</f>
        <v>12170404.289999999</v>
      </c>
      <c r="I11" s="133">
        <f>I12+I21+I27+I33+I40+I24</f>
        <v>12353847.24</v>
      </c>
      <c r="J11" s="134">
        <f>J12+J21+J27+J33+J40+J24</f>
        <v>9707352.5200000014</v>
      </c>
      <c r="K11" s="185">
        <f t="shared" ref="K11:K50" si="0">J11/G11</f>
        <v>1.1040636775417505</v>
      </c>
      <c r="L11" s="185">
        <f t="shared" ref="L11:L50" si="1">J11/I11</f>
        <v>0.78577566416468014</v>
      </c>
    </row>
    <row r="12" spans="2:12" ht="25.5">
      <c r="B12" s="150"/>
      <c r="C12" s="150">
        <v>63</v>
      </c>
      <c r="D12" s="150"/>
      <c r="E12" s="150"/>
      <c r="F12" s="150" t="s">
        <v>22</v>
      </c>
      <c r="G12" s="135">
        <f>G13+G16+G18</f>
        <v>798179.11</v>
      </c>
      <c r="H12" s="135">
        <f t="shared" ref="H12:J12" si="2">H13+H16+H18</f>
        <v>2581836.8200000003</v>
      </c>
      <c r="I12" s="135">
        <f t="shared" si="2"/>
        <v>1015766.8200000001</v>
      </c>
      <c r="J12" s="136">
        <f t="shared" si="2"/>
        <v>849977.85000000009</v>
      </c>
      <c r="K12" s="186">
        <f t="shared" si="0"/>
        <v>1.0648961359061377</v>
      </c>
      <c r="L12" s="186">
        <f t="shared" si="1"/>
        <v>0.83678442066063941</v>
      </c>
    </row>
    <row r="13" spans="2:12">
      <c r="B13" s="150"/>
      <c r="C13" s="150"/>
      <c r="D13" s="151">
        <v>634</v>
      </c>
      <c r="E13" s="151"/>
      <c r="F13" s="151" t="s">
        <v>143</v>
      </c>
      <c r="G13" s="137">
        <f>G14</f>
        <v>126097.36</v>
      </c>
      <c r="H13" s="137">
        <f t="shared" ref="H13:I13" si="3">H14</f>
        <v>12058.8</v>
      </c>
      <c r="I13" s="137">
        <f t="shared" si="3"/>
        <v>9759.26</v>
      </c>
      <c r="J13" s="138">
        <f>J14+J15</f>
        <v>35934.26</v>
      </c>
      <c r="K13" s="207">
        <f t="shared" si="0"/>
        <v>0.28497234200620852</v>
      </c>
      <c r="L13" s="207">
        <f t="shared" si="1"/>
        <v>3.6820681076229143</v>
      </c>
    </row>
    <row r="14" spans="2:12">
      <c r="B14" s="152"/>
      <c r="C14" s="152"/>
      <c r="D14" s="152"/>
      <c r="E14" s="153">
        <v>6341</v>
      </c>
      <c r="F14" s="153" t="s">
        <v>56</v>
      </c>
      <c r="G14" s="124">
        <v>126097.36</v>
      </c>
      <c r="H14" s="124">
        <v>12058.8</v>
      </c>
      <c r="I14" s="124">
        <v>9759.26</v>
      </c>
      <c r="J14" s="125">
        <v>9759.26</v>
      </c>
      <c r="K14" s="210">
        <f t="shared" si="0"/>
        <v>7.7394641727630137E-2</v>
      </c>
      <c r="L14" s="210">
        <f t="shared" si="1"/>
        <v>1</v>
      </c>
    </row>
    <row r="15" spans="2:12">
      <c r="B15" s="152"/>
      <c r="C15" s="152"/>
      <c r="D15" s="152"/>
      <c r="E15" s="153">
        <v>6342</v>
      </c>
      <c r="F15" s="153" t="s">
        <v>227</v>
      </c>
      <c r="G15" s="124">
        <v>0</v>
      </c>
      <c r="H15" s="124">
        <v>0</v>
      </c>
      <c r="I15" s="124">
        <v>0</v>
      </c>
      <c r="J15" s="125">
        <v>26175</v>
      </c>
      <c r="K15" s="210" t="e">
        <f t="shared" si="0"/>
        <v>#DIV/0!</v>
      </c>
      <c r="L15" s="210" t="e">
        <f t="shared" ref="L15" si="4">J15/I15</f>
        <v>#DIV/0!</v>
      </c>
    </row>
    <row r="16" spans="2:12" ht="25.5">
      <c r="B16" s="152"/>
      <c r="C16" s="152"/>
      <c r="D16" s="152">
        <v>636</v>
      </c>
      <c r="E16" s="152"/>
      <c r="F16" s="209" t="s">
        <v>144</v>
      </c>
      <c r="G16" s="137">
        <f>G17</f>
        <v>657372.63</v>
      </c>
      <c r="H16" s="137">
        <f t="shared" ref="H16:J16" si="5">H17</f>
        <v>944778.02</v>
      </c>
      <c r="I16" s="137">
        <f t="shared" si="5"/>
        <v>845940</v>
      </c>
      <c r="J16" s="138">
        <f t="shared" si="5"/>
        <v>789976.03</v>
      </c>
      <c r="K16" s="207">
        <f t="shared" si="0"/>
        <v>1.2017172512947489</v>
      </c>
      <c r="L16" s="207">
        <f t="shared" si="1"/>
        <v>0.93384404331276449</v>
      </c>
    </row>
    <row r="17" spans="2:12" ht="25.5">
      <c r="B17" s="152"/>
      <c r="C17" s="152"/>
      <c r="D17" s="152"/>
      <c r="E17" s="153">
        <v>6361</v>
      </c>
      <c r="F17" s="155" t="s">
        <v>57</v>
      </c>
      <c r="G17" s="124">
        <v>657372.63</v>
      </c>
      <c r="H17" s="124">
        <v>944778.02</v>
      </c>
      <c r="I17" s="124">
        <v>845940</v>
      </c>
      <c r="J17" s="125">
        <v>789976.03</v>
      </c>
      <c r="K17" s="210">
        <f t="shared" si="0"/>
        <v>1.2017172512947489</v>
      </c>
      <c r="L17" s="210">
        <f t="shared" si="1"/>
        <v>0.93384404331276449</v>
      </c>
    </row>
    <row r="18" spans="2:12">
      <c r="B18" s="152"/>
      <c r="C18" s="152"/>
      <c r="D18" s="152">
        <v>638</v>
      </c>
      <c r="E18" s="152"/>
      <c r="F18" s="156" t="s">
        <v>145</v>
      </c>
      <c r="G18" s="137">
        <f>G19+G20</f>
        <v>14709.12</v>
      </c>
      <c r="H18" s="137">
        <f t="shared" ref="H18:J18" si="6">H19+H20</f>
        <v>1625000</v>
      </c>
      <c r="I18" s="137">
        <f t="shared" si="6"/>
        <v>160067.56</v>
      </c>
      <c r="J18" s="138">
        <f t="shared" si="6"/>
        <v>24067.56</v>
      </c>
      <c r="K18" s="207">
        <f t="shared" si="0"/>
        <v>1.6362338467562982</v>
      </c>
      <c r="L18" s="207">
        <f t="shared" si="1"/>
        <v>0.1503587610131622</v>
      </c>
    </row>
    <row r="19" spans="2:12">
      <c r="B19" s="152"/>
      <c r="C19" s="152"/>
      <c r="D19" s="152"/>
      <c r="E19" s="153">
        <v>6381</v>
      </c>
      <c r="F19" s="153" t="s">
        <v>58</v>
      </c>
      <c r="G19" s="124">
        <v>14709.12</v>
      </c>
      <c r="H19" s="124">
        <v>0</v>
      </c>
      <c r="I19" s="124">
        <v>24067.56</v>
      </c>
      <c r="J19" s="125">
        <v>24067.56</v>
      </c>
      <c r="K19" s="210">
        <f t="shared" si="0"/>
        <v>1.6362338467562982</v>
      </c>
      <c r="L19" s="210">
        <f t="shared" si="1"/>
        <v>1</v>
      </c>
    </row>
    <row r="20" spans="2:12">
      <c r="B20" s="152"/>
      <c r="C20" s="152"/>
      <c r="D20" s="152"/>
      <c r="E20" s="153">
        <v>6382</v>
      </c>
      <c r="F20" s="153" t="s">
        <v>59</v>
      </c>
      <c r="G20" s="124">
        <v>0</v>
      </c>
      <c r="H20" s="124">
        <v>1625000</v>
      </c>
      <c r="I20" s="124">
        <v>136000</v>
      </c>
      <c r="J20" s="125">
        <v>0</v>
      </c>
      <c r="K20" s="210" t="e">
        <f t="shared" si="0"/>
        <v>#DIV/0!</v>
      </c>
      <c r="L20" s="210">
        <f t="shared" si="1"/>
        <v>0</v>
      </c>
    </row>
    <row r="21" spans="2:12">
      <c r="B21" s="152"/>
      <c r="C21" s="157">
        <v>64</v>
      </c>
      <c r="D21" s="157"/>
      <c r="E21" s="157"/>
      <c r="F21" s="157" t="s">
        <v>60</v>
      </c>
      <c r="G21" s="135">
        <f>G22</f>
        <v>11.18</v>
      </c>
      <c r="H21" s="135">
        <f t="shared" ref="H21:J22" si="7">H22</f>
        <v>7</v>
      </c>
      <c r="I21" s="135">
        <f t="shared" si="7"/>
        <v>25</v>
      </c>
      <c r="J21" s="136">
        <f t="shared" si="7"/>
        <v>38.229999999999997</v>
      </c>
      <c r="K21" s="186">
        <f t="shared" si="0"/>
        <v>3.4194991055456172</v>
      </c>
      <c r="L21" s="186">
        <f t="shared" si="1"/>
        <v>1.5291999999999999</v>
      </c>
    </row>
    <row r="22" spans="2:12">
      <c r="B22" s="152"/>
      <c r="C22" s="152"/>
      <c r="D22" s="152">
        <v>641</v>
      </c>
      <c r="E22" s="152"/>
      <c r="F22" s="156" t="s">
        <v>146</v>
      </c>
      <c r="G22" s="137">
        <f>G23</f>
        <v>11.18</v>
      </c>
      <c r="H22" s="137">
        <f t="shared" si="7"/>
        <v>7</v>
      </c>
      <c r="I22" s="137">
        <f t="shared" si="7"/>
        <v>25</v>
      </c>
      <c r="J22" s="138">
        <f t="shared" si="7"/>
        <v>38.229999999999997</v>
      </c>
      <c r="K22" s="207">
        <f t="shared" si="0"/>
        <v>3.4194991055456172</v>
      </c>
      <c r="L22" s="207">
        <f t="shared" si="1"/>
        <v>1.5291999999999999</v>
      </c>
    </row>
    <row r="23" spans="2:12">
      <c r="B23" s="152"/>
      <c r="C23" s="152"/>
      <c r="D23" s="152"/>
      <c r="E23" s="158">
        <v>6413</v>
      </c>
      <c r="F23" s="159" t="s">
        <v>61</v>
      </c>
      <c r="G23" s="124">
        <v>11.18</v>
      </c>
      <c r="H23" s="124">
        <v>7</v>
      </c>
      <c r="I23" s="124">
        <v>25</v>
      </c>
      <c r="J23" s="125">
        <v>38.229999999999997</v>
      </c>
      <c r="K23" s="210">
        <f t="shared" si="0"/>
        <v>3.4194991055456172</v>
      </c>
      <c r="L23" s="210">
        <f t="shared" si="1"/>
        <v>1.5291999999999999</v>
      </c>
    </row>
    <row r="24" spans="2:12" ht="25.5">
      <c r="B24" s="152"/>
      <c r="C24" s="157">
        <v>65</v>
      </c>
      <c r="D24" s="157"/>
      <c r="E24" s="160"/>
      <c r="F24" s="161" t="s">
        <v>73</v>
      </c>
      <c r="G24" s="135">
        <f>G25</f>
        <v>28852.83</v>
      </c>
      <c r="H24" s="135">
        <f t="shared" ref="H24:J25" si="8">H25</f>
        <v>28931.53</v>
      </c>
      <c r="I24" s="135">
        <f t="shared" si="8"/>
        <v>35990</v>
      </c>
      <c r="J24" s="139">
        <f t="shared" si="8"/>
        <v>35026.639999999999</v>
      </c>
      <c r="K24" s="211">
        <f t="shared" si="0"/>
        <v>1.2139758907531772</v>
      </c>
      <c r="L24" s="211">
        <f t="shared" si="1"/>
        <v>0.97323256460127816</v>
      </c>
    </row>
    <row r="25" spans="2:12">
      <c r="B25" s="152"/>
      <c r="C25" s="152"/>
      <c r="D25" s="152">
        <v>652</v>
      </c>
      <c r="E25" s="162"/>
      <c r="F25" s="156" t="s">
        <v>147</v>
      </c>
      <c r="G25" s="137">
        <f>G26</f>
        <v>28852.83</v>
      </c>
      <c r="H25" s="137">
        <f t="shared" si="8"/>
        <v>28931.53</v>
      </c>
      <c r="I25" s="137">
        <f t="shared" si="8"/>
        <v>35990</v>
      </c>
      <c r="J25" s="140">
        <f t="shared" si="8"/>
        <v>35026.639999999999</v>
      </c>
      <c r="K25" s="212">
        <f t="shared" si="0"/>
        <v>1.2139758907531772</v>
      </c>
      <c r="L25" s="212">
        <f t="shared" si="1"/>
        <v>0.97323256460127816</v>
      </c>
    </row>
    <row r="26" spans="2:12">
      <c r="B26" s="152"/>
      <c r="C26" s="152"/>
      <c r="D26" s="152"/>
      <c r="E26" s="158">
        <v>6526</v>
      </c>
      <c r="F26" s="159" t="s">
        <v>74</v>
      </c>
      <c r="G26" s="124">
        <v>28852.83</v>
      </c>
      <c r="H26" s="124">
        <v>28931.53</v>
      </c>
      <c r="I26" s="124">
        <v>35990</v>
      </c>
      <c r="J26" s="125">
        <v>35026.639999999999</v>
      </c>
      <c r="K26" s="210">
        <f t="shared" si="0"/>
        <v>1.2139758907531772</v>
      </c>
      <c r="L26" s="210">
        <f t="shared" si="1"/>
        <v>0.97323256460127816</v>
      </c>
    </row>
    <row r="27" spans="2:12" ht="25.5">
      <c r="B27" s="153"/>
      <c r="C27" s="157">
        <v>66</v>
      </c>
      <c r="D27" s="157"/>
      <c r="E27" s="157"/>
      <c r="F27" s="150" t="s">
        <v>23</v>
      </c>
      <c r="G27" s="135">
        <f>G28+G30</f>
        <v>412016.77</v>
      </c>
      <c r="H27" s="135">
        <f t="shared" ref="H27:J27" si="9">H28+H30</f>
        <v>515634.49</v>
      </c>
      <c r="I27" s="135">
        <f t="shared" si="9"/>
        <v>373534.37</v>
      </c>
      <c r="J27" s="136">
        <f t="shared" si="9"/>
        <v>347130.25</v>
      </c>
      <c r="K27" s="186">
        <f t="shared" si="0"/>
        <v>0.84251485685886029</v>
      </c>
      <c r="L27" s="186">
        <f t="shared" si="1"/>
        <v>0.92931274302817168</v>
      </c>
    </row>
    <row r="28" spans="2:12" ht="25.5">
      <c r="B28" s="153"/>
      <c r="C28" s="163"/>
      <c r="D28" s="152">
        <v>661</v>
      </c>
      <c r="E28" s="152"/>
      <c r="F28" s="151" t="s">
        <v>24</v>
      </c>
      <c r="G28" s="137">
        <f>G29</f>
        <v>300798.5</v>
      </c>
      <c r="H28" s="137">
        <f t="shared" ref="H28:J28" si="10">H29</f>
        <v>374334.49</v>
      </c>
      <c r="I28" s="137">
        <f t="shared" si="10"/>
        <v>361000</v>
      </c>
      <c r="J28" s="138">
        <f t="shared" si="10"/>
        <v>331901.21000000002</v>
      </c>
      <c r="K28" s="207">
        <f t="shared" si="0"/>
        <v>1.1034004823827248</v>
      </c>
      <c r="L28" s="207">
        <f t="shared" si="1"/>
        <v>0.91939393351800558</v>
      </c>
    </row>
    <row r="29" spans="2:12">
      <c r="B29" s="153"/>
      <c r="C29" s="163"/>
      <c r="D29" s="152"/>
      <c r="E29" s="153">
        <v>6615</v>
      </c>
      <c r="F29" s="159" t="s">
        <v>62</v>
      </c>
      <c r="G29" s="124">
        <v>300798.5</v>
      </c>
      <c r="H29" s="124">
        <v>374334.49</v>
      </c>
      <c r="I29" s="124">
        <v>361000</v>
      </c>
      <c r="J29" s="125">
        <v>331901.21000000002</v>
      </c>
      <c r="K29" s="210">
        <f t="shared" si="0"/>
        <v>1.1034004823827248</v>
      </c>
      <c r="L29" s="210">
        <f t="shared" si="1"/>
        <v>0.91939393351800558</v>
      </c>
    </row>
    <row r="30" spans="2:12" ht="38.25">
      <c r="B30" s="153"/>
      <c r="C30" s="163"/>
      <c r="D30" s="152">
        <v>663</v>
      </c>
      <c r="E30" s="152"/>
      <c r="F30" s="164" t="s">
        <v>148</v>
      </c>
      <c r="G30" s="137">
        <f>G31+G32</f>
        <v>111218.27</v>
      </c>
      <c r="H30" s="137">
        <f t="shared" ref="H30:J30" si="11">H31+H32</f>
        <v>141300</v>
      </c>
      <c r="I30" s="137">
        <f t="shared" si="11"/>
        <v>12534.37</v>
      </c>
      <c r="J30" s="138">
        <f t="shared" si="11"/>
        <v>15229.04</v>
      </c>
      <c r="K30" s="207">
        <f t="shared" si="0"/>
        <v>0.13692930127397235</v>
      </c>
      <c r="L30" s="207">
        <f t="shared" si="1"/>
        <v>1.2149824841615493</v>
      </c>
    </row>
    <row r="31" spans="2:12">
      <c r="B31" s="153"/>
      <c r="C31" s="163"/>
      <c r="D31" s="152"/>
      <c r="E31" s="158">
        <v>6631</v>
      </c>
      <c r="F31" s="159" t="s">
        <v>63</v>
      </c>
      <c r="G31" s="124">
        <v>111218.27</v>
      </c>
      <c r="H31" s="124">
        <v>130300</v>
      </c>
      <c r="I31" s="124">
        <v>12533.37</v>
      </c>
      <c r="J31" s="125">
        <v>15229.04</v>
      </c>
      <c r="K31" s="210">
        <f t="shared" si="0"/>
        <v>0.13692930127397235</v>
      </c>
      <c r="L31" s="210">
        <f t="shared" si="1"/>
        <v>1.2150794239697702</v>
      </c>
    </row>
    <row r="32" spans="2:12">
      <c r="B32" s="153"/>
      <c r="C32" s="153"/>
      <c r="D32" s="152"/>
      <c r="E32" s="158">
        <v>6632</v>
      </c>
      <c r="F32" s="159" t="s">
        <v>64</v>
      </c>
      <c r="G32" s="124">
        <v>0</v>
      </c>
      <c r="H32" s="124">
        <v>11000</v>
      </c>
      <c r="I32" s="124">
        <v>1</v>
      </c>
      <c r="J32" s="125">
        <v>0</v>
      </c>
      <c r="K32" s="210" t="e">
        <f t="shared" si="0"/>
        <v>#DIV/0!</v>
      </c>
      <c r="L32" s="210">
        <f t="shared" si="1"/>
        <v>0</v>
      </c>
    </row>
    <row r="33" spans="2:12" ht="25.5">
      <c r="B33" s="153"/>
      <c r="C33" s="157">
        <v>67</v>
      </c>
      <c r="D33" s="157"/>
      <c r="E33" s="160"/>
      <c r="F33" s="161" t="s">
        <v>65</v>
      </c>
      <c r="G33" s="135">
        <f>G34+G38</f>
        <v>7527135.7599999998</v>
      </c>
      <c r="H33" s="135">
        <f>H34+H38</f>
        <v>9023644.4499999993</v>
      </c>
      <c r="I33" s="135">
        <f>I34+I38</f>
        <v>10926031.050000001</v>
      </c>
      <c r="J33" s="139">
        <f>J34+J38</f>
        <v>8471632.7400000002</v>
      </c>
      <c r="K33" s="211">
        <f t="shared" si="0"/>
        <v>1.1254789351640444</v>
      </c>
      <c r="L33" s="211">
        <f t="shared" si="1"/>
        <v>0.77536231603515349</v>
      </c>
    </row>
    <row r="34" spans="2:12" ht="25.5">
      <c r="B34" s="153"/>
      <c r="C34" s="153"/>
      <c r="D34" s="152">
        <v>671</v>
      </c>
      <c r="E34" s="162"/>
      <c r="F34" s="154" t="s">
        <v>149</v>
      </c>
      <c r="G34" s="141">
        <f>G35+G36+G37</f>
        <v>291579.93</v>
      </c>
      <c r="H34" s="141">
        <f>H35+H36+H37</f>
        <v>381000</v>
      </c>
      <c r="I34" s="141">
        <f>I35+I36+I37</f>
        <v>401000</v>
      </c>
      <c r="J34" s="142">
        <f>J35+J36+J37</f>
        <v>400873.63</v>
      </c>
      <c r="K34" s="208">
        <f t="shared" si="0"/>
        <v>1.3748327259698567</v>
      </c>
      <c r="L34" s="208">
        <f t="shared" si="1"/>
        <v>0.99968486284289282</v>
      </c>
    </row>
    <row r="35" spans="2:12" ht="25.5">
      <c r="B35" s="153"/>
      <c r="C35" s="152"/>
      <c r="D35" s="152"/>
      <c r="E35" s="158">
        <v>6711</v>
      </c>
      <c r="F35" s="159" t="s">
        <v>66</v>
      </c>
      <c r="G35" s="124">
        <v>61979.83</v>
      </c>
      <c r="H35" s="124">
        <v>140250.10999999999</v>
      </c>
      <c r="I35" s="124">
        <v>48260.68</v>
      </c>
      <c r="J35" s="125">
        <v>48260.68</v>
      </c>
      <c r="K35" s="210">
        <f t="shared" si="0"/>
        <v>0.77865137739164503</v>
      </c>
      <c r="L35" s="210">
        <f t="shared" si="1"/>
        <v>1</v>
      </c>
    </row>
    <row r="36" spans="2:12" ht="25.5">
      <c r="B36" s="153"/>
      <c r="C36" s="152"/>
      <c r="D36" s="152"/>
      <c r="E36" s="158">
        <v>6712</v>
      </c>
      <c r="F36" s="159" t="s">
        <v>67</v>
      </c>
      <c r="G36" s="124">
        <v>99138.18</v>
      </c>
      <c r="H36" s="124">
        <v>110331.08</v>
      </c>
      <c r="I36" s="124">
        <v>222325.06</v>
      </c>
      <c r="J36" s="125">
        <v>222198.69</v>
      </c>
      <c r="K36" s="210">
        <f t="shared" si="0"/>
        <v>2.2413028966236825</v>
      </c>
      <c r="L36" s="210">
        <f t="shared" si="1"/>
        <v>0.99943159803937531</v>
      </c>
    </row>
    <row r="37" spans="2:12" ht="25.5">
      <c r="B37" s="153"/>
      <c r="C37" s="152"/>
      <c r="D37" s="152"/>
      <c r="E37" s="158">
        <v>6714</v>
      </c>
      <c r="F37" s="159" t="s">
        <v>68</v>
      </c>
      <c r="G37" s="124">
        <v>130461.92</v>
      </c>
      <c r="H37" s="124">
        <v>130418.81</v>
      </c>
      <c r="I37" s="124">
        <v>130414.26</v>
      </c>
      <c r="J37" s="125">
        <v>130414.26</v>
      </c>
      <c r="K37" s="210">
        <f t="shared" si="0"/>
        <v>0.99963468267215438</v>
      </c>
      <c r="L37" s="210">
        <f t="shared" si="1"/>
        <v>1</v>
      </c>
    </row>
    <row r="38" spans="2:12">
      <c r="B38" s="153"/>
      <c r="C38" s="152"/>
      <c r="D38" s="152">
        <v>673</v>
      </c>
      <c r="E38" s="162"/>
      <c r="F38" s="156" t="s">
        <v>69</v>
      </c>
      <c r="G38" s="137">
        <f>G39</f>
        <v>7235555.8300000001</v>
      </c>
      <c r="H38" s="137">
        <f t="shared" ref="H38:J38" si="12">H39</f>
        <v>8642644.4499999993</v>
      </c>
      <c r="I38" s="137">
        <f t="shared" si="12"/>
        <v>10525031.050000001</v>
      </c>
      <c r="J38" s="138">
        <f t="shared" si="12"/>
        <v>8070759.1100000003</v>
      </c>
      <c r="K38" s="207">
        <f t="shared" si="0"/>
        <v>1.1154304243686557</v>
      </c>
      <c r="L38" s="207">
        <f t="shared" si="1"/>
        <v>0.76681570549856004</v>
      </c>
    </row>
    <row r="39" spans="2:12">
      <c r="B39" s="153"/>
      <c r="C39" s="152"/>
      <c r="D39" s="152"/>
      <c r="E39" s="158">
        <v>6731</v>
      </c>
      <c r="F39" s="159" t="s">
        <v>69</v>
      </c>
      <c r="G39" s="124">
        <v>7235555.8300000001</v>
      </c>
      <c r="H39" s="124">
        <v>8642644.4499999993</v>
      </c>
      <c r="I39" s="124">
        <v>10525031.050000001</v>
      </c>
      <c r="J39" s="125">
        <v>8070759.1100000003</v>
      </c>
      <c r="K39" s="210">
        <f t="shared" si="0"/>
        <v>1.1154304243686557</v>
      </c>
      <c r="L39" s="210">
        <f t="shared" si="1"/>
        <v>0.76681570549856004</v>
      </c>
    </row>
    <row r="40" spans="2:12">
      <c r="B40" s="153"/>
      <c r="C40" s="157">
        <v>68</v>
      </c>
      <c r="D40" s="157"/>
      <c r="E40" s="160"/>
      <c r="F40" s="161" t="s">
        <v>70</v>
      </c>
      <c r="G40" s="135">
        <f>G41</f>
        <v>26188.99</v>
      </c>
      <c r="H40" s="135">
        <f t="shared" ref="H40:J41" si="13">H41</f>
        <v>20350</v>
      </c>
      <c r="I40" s="135">
        <f t="shared" si="13"/>
        <v>2500</v>
      </c>
      <c r="J40" s="139">
        <f t="shared" si="13"/>
        <v>3546.81</v>
      </c>
      <c r="K40" s="211">
        <f t="shared" si="0"/>
        <v>0.13543133965838314</v>
      </c>
      <c r="L40" s="211">
        <f t="shared" si="1"/>
        <v>1.4187239999999999</v>
      </c>
    </row>
    <row r="41" spans="2:12">
      <c r="B41" s="153"/>
      <c r="C41" s="152"/>
      <c r="D41" s="152">
        <v>683</v>
      </c>
      <c r="E41" s="162"/>
      <c r="F41" s="156" t="s">
        <v>71</v>
      </c>
      <c r="G41" s="137">
        <f>G42</f>
        <v>26188.99</v>
      </c>
      <c r="H41" s="137">
        <f t="shared" si="13"/>
        <v>20350</v>
      </c>
      <c r="I41" s="137">
        <f t="shared" si="13"/>
        <v>2500</v>
      </c>
      <c r="J41" s="138">
        <f t="shared" si="13"/>
        <v>3546.81</v>
      </c>
      <c r="K41" s="207">
        <f t="shared" si="0"/>
        <v>0.13543133965838314</v>
      </c>
      <c r="L41" s="207">
        <f t="shared" si="1"/>
        <v>1.4187239999999999</v>
      </c>
    </row>
    <row r="42" spans="2:12">
      <c r="B42" s="153"/>
      <c r="C42" s="152"/>
      <c r="D42" s="152"/>
      <c r="E42" s="158">
        <v>6831</v>
      </c>
      <c r="F42" s="159" t="s">
        <v>71</v>
      </c>
      <c r="G42" s="124">
        <v>26188.99</v>
      </c>
      <c r="H42" s="124">
        <v>20350</v>
      </c>
      <c r="I42" s="124">
        <v>2500</v>
      </c>
      <c r="J42" s="125">
        <v>3546.81</v>
      </c>
      <c r="K42" s="210">
        <f t="shared" si="0"/>
        <v>0.13543133965838314</v>
      </c>
      <c r="L42" s="210">
        <f t="shared" si="1"/>
        <v>1.4187239999999999</v>
      </c>
    </row>
    <row r="43" spans="2:12" s="165" customFormat="1">
      <c r="B43" s="163">
        <v>7</v>
      </c>
      <c r="C43" s="163"/>
      <c r="D43" s="157"/>
      <c r="E43" s="157"/>
      <c r="F43" s="149" t="s">
        <v>3</v>
      </c>
      <c r="G43" s="133">
        <f>G44</f>
        <v>618.59</v>
      </c>
      <c r="H43" s="133">
        <f t="shared" ref="H43:J43" si="14">H44</f>
        <v>650</v>
      </c>
      <c r="I43" s="133">
        <f t="shared" si="14"/>
        <v>2000</v>
      </c>
      <c r="J43" s="134">
        <f t="shared" si="14"/>
        <v>1276.3399999999999</v>
      </c>
      <c r="K43" s="185">
        <f t="shared" si="0"/>
        <v>2.0633052587335712</v>
      </c>
      <c r="L43" s="185">
        <f t="shared" si="1"/>
        <v>0.6381699999999999</v>
      </c>
    </row>
    <row r="44" spans="2:12" ht="25.5">
      <c r="B44" s="153"/>
      <c r="C44" s="157">
        <v>72</v>
      </c>
      <c r="D44" s="157"/>
      <c r="E44" s="157"/>
      <c r="F44" s="166" t="s">
        <v>25</v>
      </c>
      <c r="G44" s="135">
        <f>G45</f>
        <v>618.59</v>
      </c>
      <c r="H44" s="135">
        <f t="shared" ref="H44:J45" si="15">H45</f>
        <v>650</v>
      </c>
      <c r="I44" s="135">
        <f t="shared" si="15"/>
        <v>2000</v>
      </c>
      <c r="J44" s="136">
        <f t="shared" si="15"/>
        <v>1276.3399999999999</v>
      </c>
      <c r="K44" s="186">
        <f t="shared" si="0"/>
        <v>2.0633052587335712</v>
      </c>
      <c r="L44" s="186">
        <f t="shared" si="1"/>
        <v>0.6381699999999999</v>
      </c>
    </row>
    <row r="45" spans="2:12">
      <c r="B45" s="153"/>
      <c r="C45" s="152"/>
      <c r="D45" s="152">
        <v>721</v>
      </c>
      <c r="E45" s="152"/>
      <c r="F45" s="167" t="s">
        <v>26</v>
      </c>
      <c r="G45" s="137">
        <f>G46</f>
        <v>618.59</v>
      </c>
      <c r="H45" s="137">
        <f t="shared" si="15"/>
        <v>650</v>
      </c>
      <c r="I45" s="137">
        <f t="shared" si="15"/>
        <v>2000</v>
      </c>
      <c r="J45" s="138">
        <f t="shared" si="15"/>
        <v>1276.3399999999999</v>
      </c>
      <c r="K45" s="207">
        <f t="shared" si="0"/>
        <v>2.0633052587335712</v>
      </c>
      <c r="L45" s="207">
        <f t="shared" si="1"/>
        <v>0.6381699999999999</v>
      </c>
    </row>
    <row r="46" spans="2:12">
      <c r="B46" s="153"/>
      <c r="C46" s="152"/>
      <c r="D46" s="152"/>
      <c r="E46" s="153">
        <v>7211</v>
      </c>
      <c r="F46" s="155" t="s">
        <v>27</v>
      </c>
      <c r="G46" s="124">
        <v>618.59</v>
      </c>
      <c r="H46" s="124">
        <v>650</v>
      </c>
      <c r="I46" s="124">
        <v>2000</v>
      </c>
      <c r="J46" s="125">
        <v>1276.3399999999999</v>
      </c>
      <c r="K46" s="210">
        <f t="shared" si="0"/>
        <v>2.0633052587335712</v>
      </c>
      <c r="L46" s="210">
        <f t="shared" si="1"/>
        <v>0.6381699999999999</v>
      </c>
    </row>
    <row r="47" spans="2:12">
      <c r="B47" s="163">
        <v>8</v>
      </c>
      <c r="C47" s="157"/>
      <c r="D47" s="157"/>
      <c r="E47" s="157"/>
      <c r="F47" s="168" t="s">
        <v>10</v>
      </c>
      <c r="G47" s="135">
        <f>G48</f>
        <v>0</v>
      </c>
      <c r="H47" s="135">
        <f t="shared" ref="H47:J49" si="16">H48</f>
        <v>0</v>
      </c>
      <c r="I47" s="135">
        <f t="shared" si="16"/>
        <v>0</v>
      </c>
      <c r="J47" s="136">
        <f t="shared" si="16"/>
        <v>0</v>
      </c>
      <c r="K47" s="186" t="e">
        <f t="shared" si="0"/>
        <v>#DIV/0!</v>
      </c>
      <c r="L47" s="186" t="e">
        <f t="shared" si="1"/>
        <v>#DIV/0!</v>
      </c>
    </row>
    <row r="48" spans="2:12">
      <c r="B48" s="153"/>
      <c r="C48" s="157">
        <v>84</v>
      </c>
      <c r="D48" s="157"/>
      <c r="E48" s="157"/>
      <c r="F48" s="166" t="s">
        <v>15</v>
      </c>
      <c r="G48" s="135">
        <f>G49</f>
        <v>0</v>
      </c>
      <c r="H48" s="135">
        <f t="shared" si="16"/>
        <v>0</v>
      </c>
      <c r="I48" s="135">
        <f t="shared" si="16"/>
        <v>0</v>
      </c>
      <c r="J48" s="136">
        <f t="shared" si="16"/>
        <v>0</v>
      </c>
      <c r="K48" s="186" t="e">
        <f t="shared" si="0"/>
        <v>#DIV/0!</v>
      </c>
      <c r="L48" s="186" t="e">
        <f t="shared" si="1"/>
        <v>#DIV/0!</v>
      </c>
    </row>
    <row r="49" spans="2:12" ht="25.5">
      <c r="B49" s="153"/>
      <c r="C49" s="152"/>
      <c r="D49" s="152">
        <v>844</v>
      </c>
      <c r="E49" s="152"/>
      <c r="F49" s="156" t="s">
        <v>150</v>
      </c>
      <c r="G49" s="137">
        <f>G50</f>
        <v>0</v>
      </c>
      <c r="H49" s="137">
        <f t="shared" si="16"/>
        <v>0</v>
      </c>
      <c r="I49" s="137">
        <f t="shared" si="16"/>
        <v>0</v>
      </c>
      <c r="J49" s="138">
        <f t="shared" si="16"/>
        <v>0</v>
      </c>
      <c r="K49" s="207" t="e">
        <f t="shared" si="0"/>
        <v>#DIV/0!</v>
      </c>
      <c r="L49" s="207" t="e">
        <f t="shared" si="1"/>
        <v>#DIV/0!</v>
      </c>
    </row>
    <row r="50" spans="2:12" ht="25.5">
      <c r="B50" s="153"/>
      <c r="C50" s="153"/>
      <c r="D50" s="153"/>
      <c r="E50" s="153">
        <v>8443</v>
      </c>
      <c r="F50" s="159" t="s">
        <v>72</v>
      </c>
      <c r="G50" s="124"/>
      <c r="H50" s="124">
        <v>0</v>
      </c>
      <c r="I50" s="124">
        <v>0</v>
      </c>
      <c r="J50" s="125">
        <v>0</v>
      </c>
      <c r="K50" s="210" t="e">
        <f t="shared" si="0"/>
        <v>#DIV/0!</v>
      </c>
      <c r="L50" s="210" t="e">
        <f t="shared" si="1"/>
        <v>#DIV/0!</v>
      </c>
    </row>
    <row r="51" spans="2:12" ht="15.75" customHeight="1">
      <c r="B51" s="169">
        <v>9</v>
      </c>
      <c r="C51" s="169"/>
      <c r="D51" s="169"/>
      <c r="E51" s="169"/>
      <c r="F51" s="170" t="s">
        <v>140</v>
      </c>
      <c r="G51" s="143">
        <f>G52</f>
        <v>-351398.47999999858</v>
      </c>
      <c r="H51" s="143">
        <f>H52</f>
        <v>1054087.7299999986</v>
      </c>
      <c r="I51" s="143">
        <f t="shared" ref="I51:J52" si="17">I52</f>
        <v>1054087.7300000004</v>
      </c>
      <c r="J51" s="143">
        <f t="shared" si="17"/>
        <v>-1562158.7099999972</v>
      </c>
      <c r="K51" s="213">
        <f t="shared" ref="K51:K55" si="18">J51/G51</f>
        <v>4.4455477155165939</v>
      </c>
      <c r="L51" s="213">
        <f t="shared" ref="L51:L55" si="19">J51/I51</f>
        <v>-1.4820006585220344</v>
      </c>
    </row>
    <row r="52" spans="2:12" ht="15.75" customHeight="1">
      <c r="B52" s="170"/>
      <c r="C52" s="170">
        <v>92</v>
      </c>
      <c r="D52" s="170"/>
      <c r="E52" s="170"/>
      <c r="F52" s="170" t="s">
        <v>140</v>
      </c>
      <c r="G52" s="139">
        <f>G53</f>
        <v>-351398.47999999858</v>
      </c>
      <c r="H52" s="139">
        <f>H53</f>
        <v>1054087.7299999986</v>
      </c>
      <c r="I52" s="139">
        <f t="shared" si="17"/>
        <v>1054087.7300000004</v>
      </c>
      <c r="J52" s="139">
        <f t="shared" si="17"/>
        <v>-1562158.7099999972</v>
      </c>
      <c r="K52" s="211">
        <f t="shared" si="18"/>
        <v>4.4455477155165939</v>
      </c>
      <c r="L52" s="211">
        <f t="shared" si="19"/>
        <v>-1.4820006585220344</v>
      </c>
    </row>
    <row r="53" spans="2:12" ht="15.75" customHeight="1">
      <c r="B53" s="171"/>
      <c r="C53" s="171"/>
      <c r="D53" s="171">
        <v>922</v>
      </c>
      <c r="E53" s="171"/>
      <c r="F53" s="172" t="s">
        <v>151</v>
      </c>
      <c r="G53" s="140">
        <f>G54+G55</f>
        <v>-351398.47999999858</v>
      </c>
      <c r="H53" s="140">
        <f t="shared" ref="H53:J53" si="20">H54+H55</f>
        <v>1054087.7299999986</v>
      </c>
      <c r="I53" s="140">
        <f t="shared" si="20"/>
        <v>1054087.7300000004</v>
      </c>
      <c r="J53" s="140">
        <f t="shared" si="20"/>
        <v>-1562158.7099999972</v>
      </c>
      <c r="K53" s="212">
        <f t="shared" si="18"/>
        <v>4.4455477155165939</v>
      </c>
      <c r="L53" s="212">
        <f t="shared" si="19"/>
        <v>-1.4820006585220344</v>
      </c>
    </row>
    <row r="54" spans="2:12" ht="15.75" customHeight="1">
      <c r="B54" s="171"/>
      <c r="C54" s="171"/>
      <c r="D54" s="171"/>
      <c r="E54" s="158">
        <v>9221</v>
      </c>
      <c r="F54" s="159" t="s">
        <v>141</v>
      </c>
      <c r="G54" s="187"/>
      <c r="H54" s="187">
        <f>H10-H60</f>
        <v>1054087.7299999986</v>
      </c>
      <c r="I54" s="187">
        <f>I10-I60</f>
        <v>1054087.7300000004</v>
      </c>
      <c r="J54" s="187"/>
      <c r="K54" s="214"/>
      <c r="L54" s="214">
        <f t="shared" si="19"/>
        <v>0</v>
      </c>
    </row>
    <row r="55" spans="2:12" ht="15.75" customHeight="1">
      <c r="B55" s="171"/>
      <c r="C55" s="171"/>
      <c r="D55" s="171"/>
      <c r="E55" s="158">
        <v>9222</v>
      </c>
      <c r="F55" s="159" t="s">
        <v>142</v>
      </c>
      <c r="G55" s="187">
        <f>G10-G60</f>
        <v>-351398.47999999858</v>
      </c>
      <c r="H55" s="187"/>
      <c r="I55" s="187"/>
      <c r="J55" s="187">
        <f>J10-J60</f>
        <v>-1562158.7099999972</v>
      </c>
      <c r="K55" s="214">
        <f t="shared" si="18"/>
        <v>4.4455477155165939</v>
      </c>
      <c r="L55" s="214" t="e">
        <f t="shared" si="19"/>
        <v>#DIV/0!</v>
      </c>
    </row>
    <row r="56" spans="2:12" ht="15.75" customHeight="1">
      <c r="G56" s="173"/>
      <c r="H56" s="173"/>
      <c r="I56" s="173"/>
      <c r="J56" s="173"/>
    </row>
    <row r="57" spans="2:12" ht="15.75" customHeight="1">
      <c r="G57" s="173"/>
      <c r="H57" s="173"/>
      <c r="I57" s="173"/>
      <c r="J57" s="173"/>
    </row>
    <row r="58" spans="2:12" ht="25.5">
      <c r="B58" s="243" t="s">
        <v>8</v>
      </c>
      <c r="C58" s="244"/>
      <c r="D58" s="244"/>
      <c r="E58" s="244"/>
      <c r="F58" s="245"/>
      <c r="G58" s="148" t="s">
        <v>228</v>
      </c>
      <c r="H58" s="148" t="s">
        <v>223</v>
      </c>
      <c r="I58" s="148" t="s">
        <v>224</v>
      </c>
      <c r="J58" s="148" t="s">
        <v>229</v>
      </c>
      <c r="K58" s="148" t="s">
        <v>17</v>
      </c>
      <c r="L58" s="148" t="s">
        <v>38</v>
      </c>
    </row>
    <row r="59" spans="2:12" ht="12.75" customHeight="1">
      <c r="B59" s="243">
        <v>1</v>
      </c>
      <c r="C59" s="244"/>
      <c r="D59" s="244"/>
      <c r="E59" s="244"/>
      <c r="F59" s="245"/>
      <c r="G59" s="148">
        <v>2</v>
      </c>
      <c r="H59" s="148">
        <v>3</v>
      </c>
      <c r="I59" s="148">
        <v>4</v>
      </c>
      <c r="J59" s="148">
        <v>5</v>
      </c>
      <c r="K59" s="148" t="s">
        <v>19</v>
      </c>
      <c r="L59" s="148" t="s">
        <v>20</v>
      </c>
    </row>
    <row r="60" spans="2:12">
      <c r="B60" s="174"/>
      <c r="C60" s="174"/>
      <c r="D60" s="174"/>
      <c r="E60" s="174"/>
      <c r="F60" s="174" t="s">
        <v>9</v>
      </c>
      <c r="G60" s="131">
        <f>G61+G115+G144</f>
        <v>9144401.709999999</v>
      </c>
      <c r="H60" s="131">
        <f t="shared" ref="H60:J60" si="21">H61+H115+H144</f>
        <v>11116966.560000001</v>
      </c>
      <c r="I60" s="131">
        <f t="shared" si="21"/>
        <v>11301759.51</v>
      </c>
      <c r="J60" s="144">
        <f t="shared" si="21"/>
        <v>11270787.569999998</v>
      </c>
      <c r="K60" s="215">
        <f t="shared" ref="K60:K124" si="22">J60/G60</f>
        <v>1.2325341698051888</v>
      </c>
      <c r="L60" s="215">
        <f t="shared" ref="L60:L124" si="23">J60/I60</f>
        <v>0.99725954706675568</v>
      </c>
    </row>
    <row r="61" spans="2:12">
      <c r="B61" s="149">
        <v>3</v>
      </c>
      <c r="C61" s="149"/>
      <c r="D61" s="149"/>
      <c r="E61" s="149"/>
      <c r="F61" s="149" t="s">
        <v>4</v>
      </c>
      <c r="G61" s="133">
        <f>G62+G73+G105+G112</f>
        <v>8649874.7799999993</v>
      </c>
      <c r="H61" s="133">
        <f t="shared" ref="H61:J61" si="24">H62+H73+H105+H112</f>
        <v>8817295.1300000008</v>
      </c>
      <c r="I61" s="133">
        <f t="shared" si="24"/>
        <v>10630345.25</v>
      </c>
      <c r="J61" s="143">
        <f t="shared" si="24"/>
        <v>10649167.359999999</v>
      </c>
      <c r="K61" s="213">
        <f t="shared" si="22"/>
        <v>1.2311354361594584</v>
      </c>
      <c r="L61" s="213">
        <f t="shared" si="23"/>
        <v>1.0017706019472885</v>
      </c>
    </row>
    <row r="62" spans="2:12">
      <c r="B62" s="151"/>
      <c r="C62" s="150">
        <v>31</v>
      </c>
      <c r="D62" s="150"/>
      <c r="E62" s="150"/>
      <c r="F62" s="150" t="s">
        <v>5</v>
      </c>
      <c r="G62" s="135">
        <f>G63+G67+G69</f>
        <v>6343277.0899999999</v>
      </c>
      <c r="H62" s="135">
        <f t="shared" ref="H62:J62" si="25">H63+H67+H69</f>
        <v>6301733</v>
      </c>
      <c r="I62" s="135">
        <f t="shared" si="25"/>
        <v>8179070</v>
      </c>
      <c r="J62" s="139">
        <f t="shared" si="25"/>
        <v>8247175.8499999996</v>
      </c>
      <c r="K62" s="211">
        <f t="shared" si="22"/>
        <v>1.300144346997145</v>
      </c>
      <c r="L62" s="211">
        <f t="shared" si="23"/>
        <v>1.0083268452281249</v>
      </c>
    </row>
    <row r="63" spans="2:12">
      <c r="B63" s="152"/>
      <c r="C63" s="152"/>
      <c r="D63" s="152">
        <v>311</v>
      </c>
      <c r="E63" s="152"/>
      <c r="F63" s="152" t="s">
        <v>28</v>
      </c>
      <c r="G63" s="137">
        <f>G64+G65+G66</f>
        <v>5212271.26</v>
      </c>
      <c r="H63" s="137">
        <f t="shared" ref="H63:J63" si="26">H64+H65+H66</f>
        <v>5182233</v>
      </c>
      <c r="I63" s="137">
        <f t="shared" si="26"/>
        <v>6778000</v>
      </c>
      <c r="J63" s="140">
        <f t="shared" si="26"/>
        <v>6827305.7599999998</v>
      </c>
      <c r="K63" s="212">
        <f t="shared" si="22"/>
        <v>1.309852350240114</v>
      </c>
      <c r="L63" s="212">
        <f t="shared" si="23"/>
        <v>1.0072743818235468</v>
      </c>
    </row>
    <row r="64" spans="2:12">
      <c r="B64" s="152"/>
      <c r="C64" s="152"/>
      <c r="D64" s="152"/>
      <c r="E64" s="158">
        <v>3111</v>
      </c>
      <c r="F64" s="175" t="s">
        <v>29</v>
      </c>
      <c r="G64" s="125">
        <v>5033761.3099999996</v>
      </c>
      <c r="H64" s="125">
        <v>4996233</v>
      </c>
      <c r="I64" s="125">
        <v>6500000</v>
      </c>
      <c r="J64" s="125">
        <v>6549379.7599999998</v>
      </c>
      <c r="K64" s="214">
        <f t="shared" si="22"/>
        <v>1.3010906470652659</v>
      </c>
      <c r="L64" s="214">
        <f t="shared" si="23"/>
        <v>1.007596886153846</v>
      </c>
    </row>
    <row r="65" spans="2:12">
      <c r="B65" s="152"/>
      <c r="C65" s="152"/>
      <c r="D65" s="152"/>
      <c r="E65" s="158">
        <v>3113</v>
      </c>
      <c r="F65" s="175" t="s">
        <v>75</v>
      </c>
      <c r="G65" s="125">
        <v>175634.04</v>
      </c>
      <c r="H65" s="125">
        <v>181000</v>
      </c>
      <c r="I65" s="125">
        <v>268000</v>
      </c>
      <c r="J65" s="125">
        <v>268166.74</v>
      </c>
      <c r="K65" s="214">
        <f t="shared" si="22"/>
        <v>1.526849464944267</v>
      </c>
      <c r="L65" s="214">
        <f t="shared" si="23"/>
        <v>1.0006221641791044</v>
      </c>
    </row>
    <row r="66" spans="2:12">
      <c r="B66" s="152"/>
      <c r="C66" s="152"/>
      <c r="D66" s="152"/>
      <c r="E66" s="158">
        <v>3114</v>
      </c>
      <c r="F66" s="175" t="s">
        <v>76</v>
      </c>
      <c r="G66" s="125">
        <v>2875.91</v>
      </c>
      <c r="H66" s="125">
        <v>5000</v>
      </c>
      <c r="I66" s="125">
        <v>10000</v>
      </c>
      <c r="J66" s="125">
        <v>9759.26</v>
      </c>
      <c r="K66" s="214">
        <f t="shared" si="22"/>
        <v>3.3934511163423058</v>
      </c>
      <c r="L66" s="214">
        <f t="shared" si="23"/>
        <v>0.97592600000000007</v>
      </c>
    </row>
    <row r="67" spans="2:12">
      <c r="B67" s="152"/>
      <c r="C67" s="152"/>
      <c r="D67" s="152">
        <v>312</v>
      </c>
      <c r="E67" s="152"/>
      <c r="F67" s="176" t="s">
        <v>77</v>
      </c>
      <c r="G67" s="137">
        <f>G68</f>
        <v>265522.75</v>
      </c>
      <c r="H67" s="137">
        <f t="shared" ref="H67:J67" si="27">H68</f>
        <v>269500</v>
      </c>
      <c r="I67" s="137">
        <f t="shared" si="27"/>
        <v>282700</v>
      </c>
      <c r="J67" s="140">
        <f t="shared" si="27"/>
        <v>290548.57</v>
      </c>
      <c r="K67" s="212">
        <f t="shared" si="22"/>
        <v>1.0942511329066906</v>
      </c>
      <c r="L67" s="212">
        <f t="shared" si="23"/>
        <v>1.0277628935267067</v>
      </c>
    </row>
    <row r="68" spans="2:12">
      <c r="B68" s="152"/>
      <c r="C68" s="152"/>
      <c r="D68" s="152"/>
      <c r="E68" s="153">
        <v>3121</v>
      </c>
      <c r="F68" s="175" t="s">
        <v>77</v>
      </c>
      <c r="G68" s="125">
        <v>265522.75</v>
      </c>
      <c r="H68" s="125">
        <v>269500</v>
      </c>
      <c r="I68" s="125">
        <v>282700</v>
      </c>
      <c r="J68" s="125">
        <v>290548.57</v>
      </c>
      <c r="K68" s="214">
        <f t="shared" si="22"/>
        <v>1.0942511329066906</v>
      </c>
      <c r="L68" s="214">
        <f t="shared" si="23"/>
        <v>1.0277628935267067</v>
      </c>
    </row>
    <row r="69" spans="2:12">
      <c r="B69" s="152"/>
      <c r="C69" s="152"/>
      <c r="D69" s="152">
        <v>313</v>
      </c>
      <c r="E69" s="152"/>
      <c r="F69" s="176" t="s">
        <v>78</v>
      </c>
      <c r="G69" s="137">
        <f>G70+G71+G72</f>
        <v>865483.08</v>
      </c>
      <c r="H69" s="137">
        <f t="shared" ref="H69:J69" si="28">H70+H71+H72</f>
        <v>850000</v>
      </c>
      <c r="I69" s="137">
        <f t="shared" si="28"/>
        <v>1118370</v>
      </c>
      <c r="J69" s="140">
        <f t="shared" si="28"/>
        <v>1129321.52</v>
      </c>
      <c r="K69" s="212">
        <f t="shared" si="22"/>
        <v>1.3048452894076219</v>
      </c>
      <c r="L69" s="212">
        <f t="shared" si="23"/>
        <v>1.0097923942881157</v>
      </c>
    </row>
    <row r="70" spans="2:12">
      <c r="B70" s="152"/>
      <c r="C70" s="152"/>
      <c r="D70" s="152"/>
      <c r="E70" s="158">
        <v>3131</v>
      </c>
      <c r="F70" s="175" t="s">
        <v>79</v>
      </c>
      <c r="G70" s="125">
        <v>0</v>
      </c>
      <c r="H70" s="125">
        <v>0</v>
      </c>
      <c r="I70" s="125">
        <v>0</v>
      </c>
      <c r="J70" s="125">
        <v>0</v>
      </c>
      <c r="K70" s="214" t="e">
        <f t="shared" si="22"/>
        <v>#DIV/0!</v>
      </c>
      <c r="L70" s="214" t="e">
        <f t="shared" si="23"/>
        <v>#DIV/0!</v>
      </c>
    </row>
    <row r="71" spans="2:12">
      <c r="B71" s="152"/>
      <c r="C71" s="152"/>
      <c r="D71" s="152"/>
      <c r="E71" s="158">
        <v>3132</v>
      </c>
      <c r="F71" s="175" t="s">
        <v>80</v>
      </c>
      <c r="G71" s="125">
        <v>865483.08</v>
      </c>
      <c r="H71" s="125">
        <v>850000</v>
      </c>
      <c r="I71" s="125">
        <v>1118370</v>
      </c>
      <c r="J71" s="125">
        <v>1129321.52</v>
      </c>
      <c r="K71" s="214">
        <f t="shared" si="22"/>
        <v>1.3048452894076219</v>
      </c>
      <c r="L71" s="214">
        <f t="shared" si="23"/>
        <v>1.0097923942881157</v>
      </c>
    </row>
    <row r="72" spans="2:12" ht="26.25">
      <c r="B72" s="152"/>
      <c r="C72" s="152"/>
      <c r="D72" s="152"/>
      <c r="E72" s="158">
        <v>3133</v>
      </c>
      <c r="F72" s="175" t="s">
        <v>81</v>
      </c>
      <c r="G72" s="125">
        <v>0</v>
      </c>
      <c r="H72" s="125">
        <v>0</v>
      </c>
      <c r="I72" s="125">
        <v>0</v>
      </c>
      <c r="J72" s="125">
        <v>0</v>
      </c>
      <c r="K72" s="214" t="e">
        <f t="shared" si="22"/>
        <v>#DIV/0!</v>
      </c>
      <c r="L72" s="214" t="e">
        <f t="shared" si="23"/>
        <v>#DIV/0!</v>
      </c>
    </row>
    <row r="73" spans="2:12">
      <c r="B73" s="152"/>
      <c r="C73" s="157">
        <v>32</v>
      </c>
      <c r="D73" s="157"/>
      <c r="E73" s="157"/>
      <c r="F73" s="157" t="s">
        <v>14</v>
      </c>
      <c r="G73" s="135">
        <f>G74+G79+G85+G95+G97</f>
        <v>2267358.8699999996</v>
      </c>
      <c r="H73" s="135">
        <f t="shared" ref="H73:J73" si="29">H74+H79+H85+H95+H97</f>
        <v>2481400.7200000002</v>
      </c>
      <c r="I73" s="135">
        <f t="shared" si="29"/>
        <v>2417605.5099999998</v>
      </c>
      <c r="J73" s="139">
        <f t="shared" si="29"/>
        <v>2368585.96</v>
      </c>
      <c r="K73" s="211">
        <f t="shared" si="22"/>
        <v>1.0446453763183947</v>
      </c>
      <c r="L73" s="211">
        <f t="shared" si="23"/>
        <v>0.97972392526521013</v>
      </c>
    </row>
    <row r="74" spans="2:12">
      <c r="B74" s="152"/>
      <c r="C74" s="152"/>
      <c r="D74" s="152">
        <v>321</v>
      </c>
      <c r="E74" s="152"/>
      <c r="F74" s="152" t="s">
        <v>30</v>
      </c>
      <c r="G74" s="137">
        <f>G75+G76+G77+G78</f>
        <v>319224.59999999998</v>
      </c>
      <c r="H74" s="137">
        <f t="shared" ref="H74:J74" si="30">H75+H76+H77+H78</f>
        <v>328731</v>
      </c>
      <c r="I74" s="137">
        <f t="shared" si="30"/>
        <v>321270</v>
      </c>
      <c r="J74" s="140">
        <f t="shared" si="30"/>
        <v>309178.62</v>
      </c>
      <c r="K74" s="212">
        <f t="shared" si="22"/>
        <v>0.96853005689411165</v>
      </c>
      <c r="L74" s="212">
        <f t="shared" si="23"/>
        <v>0.96236380614436456</v>
      </c>
    </row>
    <row r="75" spans="2:12">
      <c r="B75" s="152"/>
      <c r="C75" s="152"/>
      <c r="D75" s="152"/>
      <c r="E75" s="158">
        <v>3211</v>
      </c>
      <c r="F75" s="175" t="s">
        <v>31</v>
      </c>
      <c r="G75" s="125">
        <v>40091.86</v>
      </c>
      <c r="H75" s="125">
        <v>39631</v>
      </c>
      <c r="I75" s="125">
        <v>46470</v>
      </c>
      <c r="J75" s="125">
        <v>37232.230000000003</v>
      </c>
      <c r="K75" s="214">
        <f t="shared" si="22"/>
        <v>0.92867305233531205</v>
      </c>
      <c r="L75" s="214">
        <f t="shared" si="23"/>
        <v>0.80121002797503771</v>
      </c>
    </row>
    <row r="76" spans="2:12" ht="15" customHeight="1">
      <c r="B76" s="152"/>
      <c r="C76" s="152"/>
      <c r="D76" s="152"/>
      <c r="E76" s="158">
        <v>3212</v>
      </c>
      <c r="F76" s="175" t="s">
        <v>82</v>
      </c>
      <c r="G76" s="125">
        <v>264322.05</v>
      </c>
      <c r="H76" s="125">
        <v>275000</v>
      </c>
      <c r="I76" s="125">
        <v>255000</v>
      </c>
      <c r="J76" s="125">
        <v>249006.36</v>
      </c>
      <c r="K76" s="214">
        <f t="shared" si="22"/>
        <v>0.94205670696031596</v>
      </c>
      <c r="L76" s="214">
        <f t="shared" si="23"/>
        <v>0.97649552941176465</v>
      </c>
    </row>
    <row r="77" spans="2:12">
      <c r="B77" s="152"/>
      <c r="C77" s="152"/>
      <c r="D77" s="152"/>
      <c r="E77" s="158">
        <v>3213</v>
      </c>
      <c r="F77" s="175" t="s">
        <v>83</v>
      </c>
      <c r="G77" s="125">
        <v>11673.89</v>
      </c>
      <c r="H77" s="125">
        <v>11000</v>
      </c>
      <c r="I77" s="125">
        <v>14800</v>
      </c>
      <c r="J77" s="125">
        <v>18030.53</v>
      </c>
      <c r="K77" s="214">
        <f t="shared" si="22"/>
        <v>1.5445177228841458</v>
      </c>
      <c r="L77" s="214">
        <f t="shared" si="23"/>
        <v>1.218279054054054</v>
      </c>
    </row>
    <row r="78" spans="2:12">
      <c r="B78" s="152"/>
      <c r="C78" s="152"/>
      <c r="D78" s="152"/>
      <c r="E78" s="158">
        <v>3214</v>
      </c>
      <c r="F78" s="175" t="s">
        <v>84</v>
      </c>
      <c r="G78" s="125">
        <v>3136.8</v>
      </c>
      <c r="H78" s="125">
        <v>3100</v>
      </c>
      <c r="I78" s="125">
        <v>5000</v>
      </c>
      <c r="J78" s="125">
        <v>4909.5</v>
      </c>
      <c r="K78" s="214">
        <f t="shared" si="22"/>
        <v>1.5651300688599845</v>
      </c>
      <c r="L78" s="214">
        <f t="shared" si="23"/>
        <v>0.9819</v>
      </c>
    </row>
    <row r="79" spans="2:12">
      <c r="B79" s="152"/>
      <c r="C79" s="152"/>
      <c r="D79" s="152">
        <v>322</v>
      </c>
      <c r="E79" s="152"/>
      <c r="F79" s="176" t="s">
        <v>85</v>
      </c>
      <c r="G79" s="137">
        <f>G80+G81+G82+G83+G84</f>
        <v>1268567.8299999998</v>
      </c>
      <c r="H79" s="137">
        <f t="shared" ref="H79:J79" si="31">H80+H81+H82+H83+H84</f>
        <v>1386997.49</v>
      </c>
      <c r="I79" s="137">
        <f t="shared" si="31"/>
        <v>1307500</v>
      </c>
      <c r="J79" s="140">
        <f t="shared" si="31"/>
        <v>1283984.4200000002</v>
      </c>
      <c r="K79" s="212">
        <f t="shared" si="22"/>
        <v>1.0121527518161959</v>
      </c>
      <c r="L79" s="212">
        <f t="shared" si="23"/>
        <v>0.9820148527724667</v>
      </c>
    </row>
    <row r="80" spans="2:12">
      <c r="B80" s="152"/>
      <c r="C80" s="152"/>
      <c r="D80" s="152"/>
      <c r="E80" s="158">
        <v>3221</v>
      </c>
      <c r="F80" s="175" t="s">
        <v>86</v>
      </c>
      <c r="G80" s="125">
        <v>55152.83</v>
      </c>
      <c r="H80" s="125">
        <v>49500</v>
      </c>
      <c r="I80" s="125">
        <v>58000</v>
      </c>
      <c r="J80" s="125">
        <v>60398.400000000001</v>
      </c>
      <c r="K80" s="214">
        <f t="shared" si="22"/>
        <v>1.0951097160381436</v>
      </c>
      <c r="L80" s="214">
        <f t="shared" si="23"/>
        <v>1.0413517241379311</v>
      </c>
    </row>
    <row r="81" spans="2:12">
      <c r="B81" s="152"/>
      <c r="C81" s="152"/>
      <c r="D81" s="152"/>
      <c r="E81" s="158">
        <v>3222</v>
      </c>
      <c r="F81" s="175" t="s">
        <v>87</v>
      </c>
      <c r="G81" s="125">
        <v>930231.39</v>
      </c>
      <c r="H81" s="125">
        <v>950997.49</v>
      </c>
      <c r="I81" s="125">
        <v>958000</v>
      </c>
      <c r="J81" s="125">
        <v>952702.14</v>
      </c>
      <c r="K81" s="214">
        <f t="shared" si="22"/>
        <v>1.0241560865840058</v>
      </c>
      <c r="L81" s="214">
        <f t="shared" si="23"/>
        <v>0.99446987473903969</v>
      </c>
    </row>
    <row r="82" spans="2:12">
      <c r="B82" s="152"/>
      <c r="C82" s="152"/>
      <c r="D82" s="152"/>
      <c r="E82" s="158">
        <v>3223</v>
      </c>
      <c r="F82" s="175" t="s">
        <v>88</v>
      </c>
      <c r="G82" s="125">
        <v>269404.28999999998</v>
      </c>
      <c r="H82" s="125">
        <v>372500</v>
      </c>
      <c r="I82" s="125">
        <v>273500</v>
      </c>
      <c r="J82" s="125">
        <v>254196.55</v>
      </c>
      <c r="K82" s="214">
        <f t="shared" si="22"/>
        <v>0.94355049060280372</v>
      </c>
      <c r="L82" s="214">
        <f t="shared" si="23"/>
        <v>0.9294206581352833</v>
      </c>
    </row>
    <row r="83" spans="2:12">
      <c r="B83" s="152"/>
      <c r="C83" s="152"/>
      <c r="D83" s="152"/>
      <c r="E83" s="158">
        <v>3225</v>
      </c>
      <c r="F83" s="175" t="s">
        <v>89</v>
      </c>
      <c r="G83" s="125">
        <v>10246.92</v>
      </c>
      <c r="H83" s="125">
        <v>12000</v>
      </c>
      <c r="I83" s="125">
        <v>13500</v>
      </c>
      <c r="J83" s="125">
        <v>11902.61</v>
      </c>
      <c r="K83" s="214">
        <f t="shared" si="22"/>
        <v>1.1615792843117738</v>
      </c>
      <c r="L83" s="214">
        <f t="shared" si="23"/>
        <v>0.88167481481481491</v>
      </c>
    </row>
    <row r="84" spans="2:12">
      <c r="B84" s="152"/>
      <c r="C84" s="152"/>
      <c r="D84" s="152"/>
      <c r="E84" s="158">
        <v>3227</v>
      </c>
      <c r="F84" s="175" t="s">
        <v>90</v>
      </c>
      <c r="G84" s="125">
        <v>3532.4</v>
      </c>
      <c r="H84" s="125">
        <v>2000</v>
      </c>
      <c r="I84" s="125">
        <v>4500</v>
      </c>
      <c r="J84" s="125">
        <v>4784.72</v>
      </c>
      <c r="K84" s="214">
        <f t="shared" si="22"/>
        <v>1.3545238364851093</v>
      </c>
      <c r="L84" s="214">
        <f t="shared" si="23"/>
        <v>1.0632711111111113</v>
      </c>
    </row>
    <row r="85" spans="2:12">
      <c r="B85" s="152"/>
      <c r="C85" s="152"/>
      <c r="D85" s="152">
        <v>323</v>
      </c>
      <c r="E85" s="152"/>
      <c r="F85" s="176" t="s">
        <v>91</v>
      </c>
      <c r="G85" s="137">
        <f>G86+G87+G88+G89+G90+G91+G92+G93+G94</f>
        <v>576857.99</v>
      </c>
      <c r="H85" s="137">
        <f t="shared" ref="H85:J85" si="32">H86+H87+H88+H89+H90+H91+H92+H93+H94</f>
        <v>630850</v>
      </c>
      <c r="I85" s="137">
        <f t="shared" si="32"/>
        <v>696100</v>
      </c>
      <c r="J85" s="140">
        <f t="shared" si="32"/>
        <v>674287.58000000007</v>
      </c>
      <c r="K85" s="212">
        <f t="shared" si="22"/>
        <v>1.1688970105103338</v>
      </c>
      <c r="L85" s="212">
        <f t="shared" si="23"/>
        <v>0.96866481827323669</v>
      </c>
    </row>
    <row r="86" spans="2:12">
      <c r="B86" s="152"/>
      <c r="C86" s="152"/>
      <c r="D86" s="152"/>
      <c r="E86" s="158">
        <v>3231</v>
      </c>
      <c r="F86" s="175" t="s">
        <v>92</v>
      </c>
      <c r="G86" s="125">
        <v>15565.88</v>
      </c>
      <c r="H86" s="125">
        <v>16000</v>
      </c>
      <c r="I86" s="125">
        <v>17000</v>
      </c>
      <c r="J86" s="125">
        <v>16106.87</v>
      </c>
      <c r="K86" s="214">
        <f t="shared" si="22"/>
        <v>1.0347548612735034</v>
      </c>
      <c r="L86" s="214">
        <f t="shared" si="23"/>
        <v>0.94746294117647067</v>
      </c>
    </row>
    <row r="87" spans="2:12">
      <c r="B87" s="152"/>
      <c r="C87" s="152"/>
      <c r="D87" s="152"/>
      <c r="E87" s="158">
        <v>3232</v>
      </c>
      <c r="F87" s="175" t="s">
        <v>93</v>
      </c>
      <c r="G87" s="125">
        <v>89884.96</v>
      </c>
      <c r="H87" s="125">
        <v>93000</v>
      </c>
      <c r="I87" s="125">
        <v>150500</v>
      </c>
      <c r="J87" s="125">
        <v>161314.91</v>
      </c>
      <c r="K87" s="214">
        <f t="shared" si="22"/>
        <v>1.7946818911639943</v>
      </c>
      <c r="L87" s="214">
        <f t="shared" si="23"/>
        <v>1.0718598671096347</v>
      </c>
    </row>
    <row r="88" spans="2:12">
      <c r="B88" s="152"/>
      <c r="C88" s="152"/>
      <c r="D88" s="152"/>
      <c r="E88" s="158">
        <v>3233</v>
      </c>
      <c r="F88" s="175" t="s">
        <v>94</v>
      </c>
      <c r="G88" s="125">
        <v>6695.02</v>
      </c>
      <c r="H88" s="125">
        <v>6900</v>
      </c>
      <c r="I88" s="125">
        <v>13000</v>
      </c>
      <c r="J88" s="125">
        <v>11007.69</v>
      </c>
      <c r="K88" s="214">
        <f t="shared" si="22"/>
        <v>1.6441608837613628</v>
      </c>
      <c r="L88" s="214">
        <f t="shared" si="23"/>
        <v>0.84674538461538462</v>
      </c>
    </row>
    <row r="89" spans="2:12">
      <c r="B89" s="152"/>
      <c r="C89" s="152"/>
      <c r="D89" s="152"/>
      <c r="E89" s="158">
        <v>3234</v>
      </c>
      <c r="F89" s="175" t="s">
        <v>95</v>
      </c>
      <c r="G89" s="125">
        <v>134232.54</v>
      </c>
      <c r="H89" s="125">
        <v>135000</v>
      </c>
      <c r="I89" s="125">
        <v>150600</v>
      </c>
      <c r="J89" s="125">
        <v>146686.98000000001</v>
      </c>
      <c r="K89" s="214">
        <f t="shared" si="22"/>
        <v>1.0927825697107423</v>
      </c>
      <c r="L89" s="214">
        <f t="shared" si="23"/>
        <v>0.97401713147410363</v>
      </c>
    </row>
    <row r="90" spans="2:12">
      <c r="B90" s="152"/>
      <c r="C90" s="152"/>
      <c r="D90" s="152"/>
      <c r="E90" s="158">
        <v>3235</v>
      </c>
      <c r="F90" s="175" t="s">
        <v>96</v>
      </c>
      <c r="G90" s="125">
        <v>14180.2</v>
      </c>
      <c r="H90" s="125">
        <v>12200</v>
      </c>
      <c r="I90" s="125">
        <v>25000</v>
      </c>
      <c r="J90" s="125">
        <v>23276.85</v>
      </c>
      <c r="K90" s="214">
        <f t="shared" si="22"/>
        <v>1.6415036459288301</v>
      </c>
      <c r="L90" s="214">
        <f t="shared" si="23"/>
        <v>0.93107399999999996</v>
      </c>
    </row>
    <row r="91" spans="2:12">
      <c r="B91" s="152"/>
      <c r="C91" s="152"/>
      <c r="D91" s="152"/>
      <c r="E91" s="158">
        <v>3236</v>
      </c>
      <c r="F91" s="175" t="s">
        <v>97</v>
      </c>
      <c r="G91" s="125">
        <v>31070.2</v>
      </c>
      <c r="H91" s="125">
        <v>51000</v>
      </c>
      <c r="I91" s="125">
        <v>13500</v>
      </c>
      <c r="J91" s="125">
        <v>9853.77</v>
      </c>
      <c r="K91" s="214">
        <f t="shared" si="22"/>
        <v>0.31714536758694828</v>
      </c>
      <c r="L91" s="214">
        <f t="shared" si="23"/>
        <v>0.72990888888888894</v>
      </c>
    </row>
    <row r="92" spans="2:12">
      <c r="B92" s="152"/>
      <c r="C92" s="152"/>
      <c r="D92" s="152"/>
      <c r="E92" s="158">
        <v>3237</v>
      </c>
      <c r="F92" s="175" t="s">
        <v>98</v>
      </c>
      <c r="G92" s="125">
        <v>66759.839999999997</v>
      </c>
      <c r="H92" s="125">
        <v>78250</v>
      </c>
      <c r="I92" s="125">
        <v>92000</v>
      </c>
      <c r="J92" s="125">
        <v>76330.45</v>
      </c>
      <c r="K92" s="214">
        <f t="shared" si="22"/>
        <v>1.1433587917526464</v>
      </c>
      <c r="L92" s="214">
        <f t="shared" si="23"/>
        <v>0.82967880434782604</v>
      </c>
    </row>
    <row r="93" spans="2:12">
      <c r="B93" s="152"/>
      <c r="C93" s="152"/>
      <c r="D93" s="152"/>
      <c r="E93" s="158">
        <v>3238</v>
      </c>
      <c r="F93" s="175" t="s">
        <v>99</v>
      </c>
      <c r="G93" s="125">
        <v>74628.990000000005</v>
      </c>
      <c r="H93" s="125">
        <v>82000</v>
      </c>
      <c r="I93" s="125">
        <v>77000</v>
      </c>
      <c r="J93" s="125">
        <v>74881.62</v>
      </c>
      <c r="K93" s="214">
        <f t="shared" si="22"/>
        <v>1.0033851456384442</v>
      </c>
      <c r="L93" s="214">
        <f t="shared" si="23"/>
        <v>0.97248857142857137</v>
      </c>
    </row>
    <row r="94" spans="2:12">
      <c r="B94" s="152"/>
      <c r="C94" s="152"/>
      <c r="D94" s="152"/>
      <c r="E94" s="158">
        <v>3239</v>
      </c>
      <c r="F94" s="175" t="s">
        <v>100</v>
      </c>
      <c r="G94" s="125">
        <v>143840.35999999999</v>
      </c>
      <c r="H94" s="125">
        <v>156500</v>
      </c>
      <c r="I94" s="125">
        <v>157500</v>
      </c>
      <c r="J94" s="125">
        <v>154828.44</v>
      </c>
      <c r="K94" s="214">
        <f t="shared" si="22"/>
        <v>1.076390798799447</v>
      </c>
      <c r="L94" s="214">
        <f t="shared" si="23"/>
        <v>0.98303771428571429</v>
      </c>
    </row>
    <row r="95" spans="2:12">
      <c r="B95" s="152"/>
      <c r="C95" s="152"/>
      <c r="D95" s="152">
        <v>324</v>
      </c>
      <c r="E95" s="152"/>
      <c r="F95" s="176" t="s">
        <v>101</v>
      </c>
      <c r="G95" s="137">
        <f>G96</f>
        <v>4062.3</v>
      </c>
      <c r="H95" s="137">
        <f t="shared" ref="H95:J95" si="33">H96</f>
        <v>6000</v>
      </c>
      <c r="I95" s="137">
        <f t="shared" si="33"/>
        <v>0</v>
      </c>
      <c r="J95" s="140">
        <f t="shared" si="33"/>
        <v>875.25</v>
      </c>
      <c r="K95" s="212">
        <f t="shared" si="22"/>
        <v>0.2154567609482313</v>
      </c>
      <c r="L95" s="212" t="e">
        <f t="shared" si="23"/>
        <v>#DIV/0!</v>
      </c>
    </row>
    <row r="96" spans="2:12" ht="15" customHeight="1">
      <c r="B96" s="152"/>
      <c r="C96" s="152"/>
      <c r="D96" s="152"/>
      <c r="E96" s="158">
        <v>3241</v>
      </c>
      <c r="F96" s="175" t="s">
        <v>101</v>
      </c>
      <c r="G96" s="125">
        <v>4062.3</v>
      </c>
      <c r="H96" s="125">
        <v>6000</v>
      </c>
      <c r="I96" s="125">
        <v>0</v>
      </c>
      <c r="J96" s="125">
        <v>875.25</v>
      </c>
      <c r="K96" s="214">
        <f t="shared" si="22"/>
        <v>0.2154567609482313</v>
      </c>
      <c r="L96" s="214" t="e">
        <f t="shared" si="23"/>
        <v>#DIV/0!</v>
      </c>
    </row>
    <row r="97" spans="2:12">
      <c r="B97" s="152"/>
      <c r="C97" s="152"/>
      <c r="D97" s="152">
        <v>329</v>
      </c>
      <c r="E97" s="152"/>
      <c r="F97" s="176" t="s">
        <v>102</v>
      </c>
      <c r="G97" s="137">
        <f>G98+G99+G100+G101+G102+G103+G104</f>
        <v>98646.15</v>
      </c>
      <c r="H97" s="137">
        <f t="shared" ref="H97:J97" si="34">H98+H99+H100+H101+H102+H103+H104</f>
        <v>128822.23</v>
      </c>
      <c r="I97" s="137">
        <f t="shared" si="34"/>
        <v>92735.510000000009</v>
      </c>
      <c r="J97" s="140">
        <f t="shared" si="34"/>
        <v>100260.09</v>
      </c>
      <c r="K97" s="212">
        <f t="shared" si="22"/>
        <v>1.0163609020727113</v>
      </c>
      <c r="L97" s="212">
        <f t="shared" si="23"/>
        <v>1.0811402234160354</v>
      </c>
    </row>
    <row r="98" spans="2:12" ht="26.25">
      <c r="B98" s="152"/>
      <c r="C98" s="152"/>
      <c r="D98" s="152"/>
      <c r="E98" s="158">
        <v>3291</v>
      </c>
      <c r="F98" s="175" t="s">
        <v>103</v>
      </c>
      <c r="G98" s="125">
        <v>15714.48</v>
      </c>
      <c r="H98" s="125">
        <v>13800</v>
      </c>
      <c r="I98" s="125">
        <v>15663.28</v>
      </c>
      <c r="J98" s="125">
        <v>15853.52</v>
      </c>
      <c r="K98" s="214">
        <f t="shared" si="22"/>
        <v>1.0088478906078979</v>
      </c>
      <c r="L98" s="214">
        <f t="shared" si="23"/>
        <v>1.0121456042412573</v>
      </c>
    </row>
    <row r="99" spans="2:12">
      <c r="B99" s="152"/>
      <c r="C99" s="152"/>
      <c r="D99" s="152"/>
      <c r="E99" s="158">
        <v>3292</v>
      </c>
      <c r="F99" s="175" t="s">
        <v>104</v>
      </c>
      <c r="G99" s="125">
        <v>26312.37</v>
      </c>
      <c r="H99" s="125">
        <v>31422.23</v>
      </c>
      <c r="I99" s="125">
        <v>31922.23</v>
      </c>
      <c r="J99" s="125">
        <v>35465.019999999997</v>
      </c>
      <c r="K99" s="214">
        <f t="shared" si="22"/>
        <v>1.3478458990961284</v>
      </c>
      <c r="L99" s="214">
        <f t="shared" si="23"/>
        <v>1.1109819082188179</v>
      </c>
    </row>
    <row r="100" spans="2:12">
      <c r="B100" s="152"/>
      <c r="C100" s="152"/>
      <c r="D100" s="152"/>
      <c r="E100" s="158">
        <v>3293</v>
      </c>
      <c r="F100" s="175" t="s">
        <v>105</v>
      </c>
      <c r="G100" s="125">
        <v>3380.45</v>
      </c>
      <c r="H100" s="125">
        <v>10000</v>
      </c>
      <c r="I100" s="125">
        <v>10000</v>
      </c>
      <c r="J100" s="125">
        <v>2606.7600000000002</v>
      </c>
      <c r="K100" s="214">
        <f t="shared" si="22"/>
        <v>0.77112810424647615</v>
      </c>
      <c r="L100" s="214">
        <f t="shared" si="23"/>
        <v>0.26067600000000002</v>
      </c>
    </row>
    <row r="101" spans="2:12">
      <c r="B101" s="152"/>
      <c r="C101" s="152"/>
      <c r="D101" s="152"/>
      <c r="E101" s="158">
        <v>3294</v>
      </c>
      <c r="F101" s="175" t="s">
        <v>106</v>
      </c>
      <c r="G101" s="125">
        <v>2705.14</v>
      </c>
      <c r="H101" s="125">
        <v>2500</v>
      </c>
      <c r="I101" s="125">
        <v>5000</v>
      </c>
      <c r="J101" s="125">
        <v>4303.54</v>
      </c>
      <c r="K101" s="214">
        <f t="shared" si="22"/>
        <v>1.5908751487908206</v>
      </c>
      <c r="L101" s="214">
        <f t="shared" si="23"/>
        <v>0.86070800000000003</v>
      </c>
    </row>
    <row r="102" spans="2:12">
      <c r="B102" s="152"/>
      <c r="C102" s="152"/>
      <c r="D102" s="152"/>
      <c r="E102" s="158">
        <v>3295</v>
      </c>
      <c r="F102" s="175" t="s">
        <v>107</v>
      </c>
      <c r="G102" s="125">
        <v>1040.83</v>
      </c>
      <c r="H102" s="125">
        <v>1100</v>
      </c>
      <c r="I102" s="125">
        <v>3650</v>
      </c>
      <c r="J102" s="125">
        <v>2905.2</v>
      </c>
      <c r="K102" s="214">
        <f t="shared" si="22"/>
        <v>2.7912339190838082</v>
      </c>
      <c r="L102" s="214">
        <f t="shared" si="23"/>
        <v>0.79594520547945202</v>
      </c>
    </row>
    <row r="103" spans="2:12">
      <c r="B103" s="152"/>
      <c r="C103" s="152"/>
      <c r="D103" s="152"/>
      <c r="E103" s="158">
        <v>3296</v>
      </c>
      <c r="F103" s="175" t="s">
        <v>108</v>
      </c>
      <c r="G103" s="125">
        <v>0</v>
      </c>
      <c r="H103" s="125">
        <v>0</v>
      </c>
      <c r="I103" s="125">
        <v>0</v>
      </c>
      <c r="J103" s="125">
        <v>0</v>
      </c>
      <c r="K103" s="214" t="e">
        <f t="shared" si="22"/>
        <v>#DIV/0!</v>
      </c>
      <c r="L103" s="214" t="e">
        <f t="shared" si="23"/>
        <v>#DIV/0!</v>
      </c>
    </row>
    <row r="104" spans="2:12">
      <c r="B104" s="152"/>
      <c r="C104" s="152"/>
      <c r="D104" s="152"/>
      <c r="E104" s="158">
        <v>3299</v>
      </c>
      <c r="F104" s="175" t="s">
        <v>102</v>
      </c>
      <c r="G104" s="125">
        <v>49492.88</v>
      </c>
      <c r="H104" s="125">
        <v>70000</v>
      </c>
      <c r="I104" s="125">
        <v>26500</v>
      </c>
      <c r="J104" s="125">
        <v>39126.050000000003</v>
      </c>
      <c r="K104" s="214">
        <f t="shared" si="22"/>
        <v>0.79053896237196153</v>
      </c>
      <c r="L104" s="214">
        <f t="shared" si="23"/>
        <v>1.4764547169811322</v>
      </c>
    </row>
    <row r="105" spans="2:12">
      <c r="B105" s="152"/>
      <c r="C105" s="157">
        <v>34</v>
      </c>
      <c r="D105" s="157"/>
      <c r="E105" s="157"/>
      <c r="F105" s="157" t="s">
        <v>109</v>
      </c>
      <c r="G105" s="135">
        <f>G106+G109</f>
        <v>39238.82</v>
      </c>
      <c r="H105" s="135">
        <f t="shared" ref="H105:J105" si="35">H106+H109</f>
        <v>34161.410000000003</v>
      </c>
      <c r="I105" s="135">
        <f t="shared" si="35"/>
        <v>33669.740000000005</v>
      </c>
      <c r="J105" s="139">
        <f t="shared" si="35"/>
        <v>33405.550000000003</v>
      </c>
      <c r="K105" s="211">
        <f t="shared" si="22"/>
        <v>0.85133931142679631</v>
      </c>
      <c r="L105" s="211">
        <f t="shared" si="23"/>
        <v>0.99215348856272723</v>
      </c>
    </row>
    <row r="106" spans="2:12">
      <c r="B106" s="152"/>
      <c r="C106" s="152"/>
      <c r="D106" s="152">
        <v>342</v>
      </c>
      <c r="E106" s="152"/>
      <c r="F106" s="156" t="s">
        <v>152</v>
      </c>
      <c r="G106" s="137">
        <f>G107+G108</f>
        <v>30992.29</v>
      </c>
      <c r="H106" s="137">
        <f t="shared" ref="H106:J106" si="36">H107+H108</f>
        <v>28961.41</v>
      </c>
      <c r="I106" s="137">
        <f t="shared" si="36"/>
        <v>28419.74</v>
      </c>
      <c r="J106" s="140">
        <f t="shared" si="36"/>
        <v>28419.74</v>
      </c>
      <c r="K106" s="212">
        <f t="shared" si="22"/>
        <v>0.91699387170163937</v>
      </c>
      <c r="L106" s="212">
        <f t="shared" si="23"/>
        <v>1</v>
      </c>
    </row>
    <row r="107" spans="2:12" ht="26.25">
      <c r="B107" s="152"/>
      <c r="C107" s="152"/>
      <c r="D107" s="152"/>
      <c r="E107" s="158">
        <v>3422</v>
      </c>
      <c r="F107" s="175" t="s">
        <v>110</v>
      </c>
      <c r="G107" s="125">
        <v>30861.08</v>
      </c>
      <c r="H107" s="125">
        <v>28961.41</v>
      </c>
      <c r="I107" s="125">
        <v>28419.74</v>
      </c>
      <c r="J107" s="125">
        <v>28419.74</v>
      </c>
      <c r="K107" s="214">
        <f t="shared" si="22"/>
        <v>0.92089259351908614</v>
      </c>
      <c r="L107" s="214">
        <f t="shared" si="23"/>
        <v>1</v>
      </c>
    </row>
    <row r="108" spans="2:12" ht="26.25">
      <c r="B108" s="152"/>
      <c r="C108" s="152"/>
      <c r="D108" s="152"/>
      <c r="E108" s="158">
        <v>3423</v>
      </c>
      <c r="F108" s="175" t="s">
        <v>111</v>
      </c>
      <c r="G108" s="125">
        <v>131.21</v>
      </c>
      <c r="H108" s="125">
        <v>0</v>
      </c>
      <c r="I108" s="125">
        <v>0</v>
      </c>
      <c r="J108" s="125">
        <v>0</v>
      </c>
      <c r="K108" s="214">
        <f t="shared" si="22"/>
        <v>0</v>
      </c>
      <c r="L108" s="214" t="e">
        <f t="shared" si="23"/>
        <v>#DIV/0!</v>
      </c>
    </row>
    <row r="109" spans="2:12">
      <c r="B109" s="152"/>
      <c r="C109" s="152"/>
      <c r="D109" s="152">
        <v>343</v>
      </c>
      <c r="E109" s="152"/>
      <c r="F109" s="156" t="s">
        <v>153</v>
      </c>
      <c r="G109" s="137">
        <f>G110+G111</f>
        <v>8246.5299999999988</v>
      </c>
      <c r="H109" s="137">
        <f t="shared" ref="H109:J109" si="37">H110+H111</f>
        <v>5200</v>
      </c>
      <c r="I109" s="137">
        <f t="shared" si="37"/>
        <v>5250</v>
      </c>
      <c r="J109" s="140">
        <f t="shared" si="37"/>
        <v>4985.8100000000004</v>
      </c>
      <c r="K109" s="212">
        <f t="shared" si="22"/>
        <v>0.6045949023407422</v>
      </c>
      <c r="L109" s="212">
        <f t="shared" si="23"/>
        <v>0.94967809523809532</v>
      </c>
    </row>
    <row r="110" spans="2:12">
      <c r="B110" s="152"/>
      <c r="C110" s="152"/>
      <c r="D110" s="152"/>
      <c r="E110" s="158">
        <v>3431</v>
      </c>
      <c r="F110" s="175" t="s">
        <v>112</v>
      </c>
      <c r="G110" s="125">
        <v>4368.87</v>
      </c>
      <c r="H110" s="125">
        <v>4200</v>
      </c>
      <c r="I110" s="125">
        <v>4500</v>
      </c>
      <c r="J110" s="125">
        <v>4567.76</v>
      </c>
      <c r="K110" s="214">
        <f t="shared" si="22"/>
        <v>1.0455243575569886</v>
      </c>
      <c r="L110" s="214">
        <f t="shared" si="23"/>
        <v>1.0150577777777778</v>
      </c>
    </row>
    <row r="111" spans="2:12">
      <c r="B111" s="152"/>
      <c r="C111" s="152"/>
      <c r="D111" s="152"/>
      <c r="E111" s="158">
        <v>3433</v>
      </c>
      <c r="F111" s="175" t="s">
        <v>113</v>
      </c>
      <c r="G111" s="125">
        <v>3877.66</v>
      </c>
      <c r="H111" s="125">
        <v>1000</v>
      </c>
      <c r="I111" s="125">
        <v>750</v>
      </c>
      <c r="J111" s="125">
        <v>418.05</v>
      </c>
      <c r="K111" s="214">
        <f t="shared" si="22"/>
        <v>0.10780986471222335</v>
      </c>
      <c r="L111" s="214">
        <f t="shared" si="23"/>
        <v>0.55740000000000001</v>
      </c>
    </row>
    <row r="112" spans="2:12">
      <c r="B112" s="152"/>
      <c r="C112" s="157">
        <v>38</v>
      </c>
      <c r="D112" s="157"/>
      <c r="E112" s="157"/>
      <c r="F112" s="157" t="s">
        <v>114</v>
      </c>
      <c r="G112" s="135">
        <f>G113</f>
        <v>0</v>
      </c>
      <c r="H112" s="135">
        <f t="shared" ref="H112:J113" si="38">H113</f>
        <v>0</v>
      </c>
      <c r="I112" s="135">
        <f t="shared" si="38"/>
        <v>0</v>
      </c>
      <c r="J112" s="139">
        <f t="shared" si="38"/>
        <v>0</v>
      </c>
      <c r="K112" s="211" t="e">
        <f t="shared" ref="K112:K114" si="39">I112/H112</f>
        <v>#DIV/0!</v>
      </c>
      <c r="L112" s="211" t="e">
        <f t="shared" si="23"/>
        <v>#DIV/0!</v>
      </c>
    </row>
    <row r="113" spans="2:12">
      <c r="B113" s="152"/>
      <c r="C113" s="152"/>
      <c r="D113" s="152">
        <v>383</v>
      </c>
      <c r="E113" s="152"/>
      <c r="F113" s="176" t="s">
        <v>115</v>
      </c>
      <c r="G113" s="137">
        <f>G114</f>
        <v>0</v>
      </c>
      <c r="H113" s="137">
        <f t="shared" si="38"/>
        <v>0</v>
      </c>
      <c r="I113" s="137">
        <f t="shared" si="38"/>
        <v>0</v>
      </c>
      <c r="J113" s="140">
        <f t="shared" si="38"/>
        <v>0</v>
      </c>
      <c r="K113" s="212" t="e">
        <f t="shared" si="39"/>
        <v>#DIV/0!</v>
      </c>
      <c r="L113" s="212" t="e">
        <f t="shared" si="23"/>
        <v>#DIV/0!</v>
      </c>
    </row>
    <row r="114" spans="2:12">
      <c r="B114" s="152"/>
      <c r="C114" s="152"/>
      <c r="D114" s="152"/>
      <c r="E114" s="158">
        <v>3835</v>
      </c>
      <c r="F114" s="175" t="s">
        <v>116</v>
      </c>
      <c r="G114" s="125">
        <v>0</v>
      </c>
      <c r="H114" s="125">
        <v>0</v>
      </c>
      <c r="I114" s="125">
        <v>0</v>
      </c>
      <c r="J114" s="125">
        <v>0</v>
      </c>
      <c r="K114" s="214" t="e">
        <f t="shared" si="39"/>
        <v>#DIV/0!</v>
      </c>
      <c r="L114" s="214" t="e">
        <f t="shared" si="23"/>
        <v>#DIV/0!</v>
      </c>
    </row>
    <row r="115" spans="2:12">
      <c r="B115" s="177">
        <v>4</v>
      </c>
      <c r="C115" s="178"/>
      <c r="D115" s="178"/>
      <c r="E115" s="178"/>
      <c r="F115" s="179" t="s">
        <v>6</v>
      </c>
      <c r="G115" s="133">
        <f>G116+G119+G137</f>
        <v>258569.37000000002</v>
      </c>
      <c r="H115" s="133">
        <f t="shared" ref="H115:J115" si="40">H116+H119+H137</f>
        <v>2166750.11</v>
      </c>
      <c r="I115" s="133">
        <f t="shared" si="40"/>
        <v>541000</v>
      </c>
      <c r="J115" s="143">
        <f t="shared" si="40"/>
        <v>491205.94999999995</v>
      </c>
      <c r="K115" s="213">
        <f t="shared" si="22"/>
        <v>1.8997066435208467</v>
      </c>
      <c r="L115" s="213">
        <f t="shared" si="23"/>
        <v>0.90795924214417734</v>
      </c>
    </row>
    <row r="116" spans="2:12" ht="25.5">
      <c r="B116" s="151"/>
      <c r="C116" s="150">
        <v>41</v>
      </c>
      <c r="D116" s="150"/>
      <c r="E116" s="150"/>
      <c r="F116" s="180" t="s">
        <v>7</v>
      </c>
      <c r="G116" s="135">
        <f>G117</f>
        <v>5049.41</v>
      </c>
      <c r="H116" s="135">
        <f t="shared" ref="H116:J117" si="41">H117</f>
        <v>10000</v>
      </c>
      <c r="I116" s="77">
        <f t="shared" si="41"/>
        <v>17500</v>
      </c>
      <c r="J116" s="139">
        <f t="shared" si="41"/>
        <v>12239.1</v>
      </c>
      <c r="K116" s="211">
        <f t="shared" si="22"/>
        <v>2.4238673429172914</v>
      </c>
      <c r="L116" s="211">
        <f t="shared" si="23"/>
        <v>0.69937714285714292</v>
      </c>
    </row>
    <row r="117" spans="2:12">
      <c r="B117" s="151"/>
      <c r="C117" s="151"/>
      <c r="D117" s="152">
        <v>412</v>
      </c>
      <c r="E117" s="152"/>
      <c r="F117" s="156" t="s">
        <v>154</v>
      </c>
      <c r="G117" s="137">
        <f>G118</f>
        <v>5049.41</v>
      </c>
      <c r="H117" s="137">
        <f t="shared" si="41"/>
        <v>10000</v>
      </c>
      <c r="I117" s="46">
        <f t="shared" si="41"/>
        <v>17500</v>
      </c>
      <c r="J117" s="140">
        <f t="shared" si="41"/>
        <v>12239.1</v>
      </c>
      <c r="K117" s="212">
        <f t="shared" si="22"/>
        <v>2.4238673429172914</v>
      </c>
      <c r="L117" s="212">
        <f t="shared" si="23"/>
        <v>0.69937714285714292</v>
      </c>
    </row>
    <row r="118" spans="2:12">
      <c r="B118" s="151"/>
      <c r="C118" s="151"/>
      <c r="D118" s="152"/>
      <c r="E118" s="153">
        <v>4123</v>
      </c>
      <c r="F118" s="175" t="s">
        <v>117</v>
      </c>
      <c r="G118" s="125">
        <v>5049.41</v>
      </c>
      <c r="H118" s="125">
        <v>10000</v>
      </c>
      <c r="I118" s="125">
        <v>17500</v>
      </c>
      <c r="J118" s="125">
        <v>12239.1</v>
      </c>
      <c r="K118" s="214">
        <f t="shared" si="22"/>
        <v>2.4238673429172914</v>
      </c>
      <c r="L118" s="214">
        <f t="shared" si="23"/>
        <v>0.69937714285714292</v>
      </c>
    </row>
    <row r="119" spans="2:12" ht="25.5">
      <c r="B119" s="151"/>
      <c r="C119" s="150">
        <v>42</v>
      </c>
      <c r="D119" s="157"/>
      <c r="E119" s="157"/>
      <c r="F119" s="181" t="s">
        <v>155</v>
      </c>
      <c r="G119" s="135">
        <f>G120+G123+G131+G133</f>
        <v>139294.96000000002</v>
      </c>
      <c r="H119" s="135">
        <f t="shared" ref="H119:J119" si="42">H120+H123+H131+H133</f>
        <v>656750.11</v>
      </c>
      <c r="I119" s="77">
        <f t="shared" si="42"/>
        <v>438500</v>
      </c>
      <c r="J119" s="139">
        <f t="shared" si="42"/>
        <v>401631.72</v>
      </c>
      <c r="K119" s="211">
        <f t="shared" si="22"/>
        <v>2.8833183914191864</v>
      </c>
      <c r="L119" s="211">
        <f t="shared" si="23"/>
        <v>0.91592182440136827</v>
      </c>
    </row>
    <row r="120" spans="2:12">
      <c r="B120" s="151"/>
      <c r="C120" s="151"/>
      <c r="D120" s="152">
        <v>421</v>
      </c>
      <c r="E120" s="152"/>
      <c r="F120" s="176" t="s">
        <v>118</v>
      </c>
      <c r="G120" s="137">
        <f>G122+G121</f>
        <v>3750</v>
      </c>
      <c r="H120" s="137">
        <f t="shared" ref="H120:J120" si="43">H122+H121</f>
        <v>545250.11</v>
      </c>
      <c r="I120" s="46">
        <f t="shared" si="43"/>
        <v>155000</v>
      </c>
      <c r="J120" s="140">
        <f t="shared" si="43"/>
        <v>147469.38</v>
      </c>
      <c r="K120" s="212">
        <f t="shared" ref="K120:K121" si="44">I120/H120</f>
        <v>0.28427321179265785</v>
      </c>
      <c r="L120" s="212">
        <f t="shared" si="23"/>
        <v>0.95141535483870976</v>
      </c>
    </row>
    <row r="121" spans="2:12">
      <c r="B121" s="151"/>
      <c r="C121" s="151"/>
      <c r="D121" s="152"/>
      <c r="E121" s="153">
        <v>4212</v>
      </c>
      <c r="F121" s="175" t="s">
        <v>226</v>
      </c>
      <c r="G121" s="124">
        <v>0</v>
      </c>
      <c r="H121" s="124">
        <v>445250.11</v>
      </c>
      <c r="I121" s="130">
        <v>0</v>
      </c>
      <c r="J121" s="128">
        <v>0</v>
      </c>
      <c r="K121" s="214">
        <f t="shared" si="44"/>
        <v>0</v>
      </c>
      <c r="L121" s="214" t="e">
        <f t="shared" si="23"/>
        <v>#DIV/0!</v>
      </c>
    </row>
    <row r="122" spans="2:12">
      <c r="B122" s="151"/>
      <c r="C122" s="151"/>
      <c r="D122" s="152"/>
      <c r="E122" s="158">
        <v>4214</v>
      </c>
      <c r="F122" s="175" t="s">
        <v>119</v>
      </c>
      <c r="G122" s="125">
        <v>3750</v>
      </c>
      <c r="H122" s="125">
        <v>100000</v>
      </c>
      <c r="I122" s="125">
        <v>155000</v>
      </c>
      <c r="J122" s="125">
        <v>147469.38</v>
      </c>
      <c r="K122" s="214"/>
      <c r="L122" s="214">
        <f t="shared" si="23"/>
        <v>0.95141535483870976</v>
      </c>
    </row>
    <row r="123" spans="2:12">
      <c r="B123" s="151"/>
      <c r="C123" s="151"/>
      <c r="D123" s="152">
        <v>422</v>
      </c>
      <c r="E123" s="152"/>
      <c r="F123" s="176" t="s">
        <v>120</v>
      </c>
      <c r="G123" s="137">
        <f>G124+G125+G126+G127+G128+G129+G130</f>
        <v>127076.21</v>
      </c>
      <c r="H123" s="137">
        <f t="shared" ref="H123:J123" si="45">H124+H125+H126+H127+H128+H129+H130</f>
        <v>76500</v>
      </c>
      <c r="I123" s="46">
        <f t="shared" si="45"/>
        <v>46000</v>
      </c>
      <c r="J123" s="140">
        <f t="shared" si="45"/>
        <v>30603.360000000001</v>
      </c>
      <c r="K123" s="212">
        <f t="shared" si="22"/>
        <v>0.24082682352581966</v>
      </c>
      <c r="L123" s="212">
        <f t="shared" si="23"/>
        <v>0.66529043478260874</v>
      </c>
    </row>
    <row r="124" spans="2:12">
      <c r="B124" s="151"/>
      <c r="C124" s="151"/>
      <c r="D124" s="152"/>
      <c r="E124" s="158">
        <v>4221</v>
      </c>
      <c r="F124" s="175" t="s">
        <v>121</v>
      </c>
      <c r="G124" s="125">
        <v>41966.58</v>
      </c>
      <c r="H124" s="125">
        <v>25000</v>
      </c>
      <c r="I124" s="125">
        <v>25000</v>
      </c>
      <c r="J124" s="125">
        <v>12957.69</v>
      </c>
      <c r="K124" s="214">
        <f t="shared" si="22"/>
        <v>0.30876211499721923</v>
      </c>
      <c r="L124" s="214">
        <f t="shared" si="23"/>
        <v>0.51830759999999998</v>
      </c>
    </row>
    <row r="125" spans="2:12">
      <c r="B125" s="151"/>
      <c r="C125" s="151"/>
      <c r="D125" s="152"/>
      <c r="E125" s="158">
        <v>4222</v>
      </c>
      <c r="F125" s="175" t="s">
        <v>122</v>
      </c>
      <c r="G125" s="125">
        <v>7131.98</v>
      </c>
      <c r="H125" s="125">
        <v>10000</v>
      </c>
      <c r="I125" s="125">
        <v>2000</v>
      </c>
      <c r="J125" s="125">
        <v>1767.79</v>
      </c>
      <c r="K125" s="214">
        <f t="shared" ref="K125:K149" si="46">J125/G125</f>
        <v>0.24786805347182692</v>
      </c>
      <c r="L125" s="214">
        <f t="shared" ref="L125:L149" si="47">J125/I125</f>
        <v>0.88389499999999999</v>
      </c>
    </row>
    <row r="126" spans="2:12">
      <c r="B126" s="151"/>
      <c r="C126" s="151"/>
      <c r="D126" s="152"/>
      <c r="E126" s="158">
        <v>4223</v>
      </c>
      <c r="F126" s="175" t="s">
        <v>123</v>
      </c>
      <c r="G126" s="125">
        <v>28244.35</v>
      </c>
      <c r="H126" s="125">
        <v>21500</v>
      </c>
      <c r="I126" s="125">
        <v>10000</v>
      </c>
      <c r="J126" s="125">
        <v>6562.5</v>
      </c>
      <c r="K126" s="214">
        <f t="shared" si="46"/>
        <v>0.23234735442663756</v>
      </c>
      <c r="L126" s="214">
        <f t="shared" si="47"/>
        <v>0.65625</v>
      </c>
    </row>
    <row r="127" spans="2:12">
      <c r="B127" s="151"/>
      <c r="C127" s="151"/>
      <c r="D127" s="152"/>
      <c r="E127" s="158">
        <v>4224</v>
      </c>
      <c r="F127" s="175" t="s">
        <v>124</v>
      </c>
      <c r="G127" s="125">
        <v>0</v>
      </c>
      <c r="H127" s="125">
        <v>10000</v>
      </c>
      <c r="I127" s="125">
        <v>1500</v>
      </c>
      <c r="J127" s="125">
        <v>2714.84</v>
      </c>
      <c r="K127" s="214" t="e">
        <f t="shared" si="46"/>
        <v>#DIV/0!</v>
      </c>
      <c r="L127" s="214">
        <f t="shared" si="47"/>
        <v>1.8098933333333334</v>
      </c>
    </row>
    <row r="128" spans="2:12">
      <c r="B128" s="151"/>
      <c r="C128" s="151"/>
      <c r="D128" s="152"/>
      <c r="E128" s="158">
        <v>4225</v>
      </c>
      <c r="F128" s="175" t="s">
        <v>125</v>
      </c>
      <c r="G128" s="125">
        <v>0</v>
      </c>
      <c r="H128" s="125">
        <v>0</v>
      </c>
      <c r="I128" s="125">
        <v>0</v>
      </c>
      <c r="J128" s="125">
        <v>0</v>
      </c>
      <c r="K128" s="214" t="e">
        <f t="shared" si="46"/>
        <v>#DIV/0!</v>
      </c>
      <c r="L128" s="214" t="e">
        <f t="shared" si="47"/>
        <v>#DIV/0!</v>
      </c>
    </row>
    <row r="129" spans="2:12">
      <c r="B129" s="151"/>
      <c r="C129" s="151"/>
      <c r="D129" s="152"/>
      <c r="E129" s="158">
        <v>4226</v>
      </c>
      <c r="F129" s="175" t="s">
        <v>126</v>
      </c>
      <c r="G129" s="125">
        <v>0</v>
      </c>
      <c r="H129" s="125">
        <v>0</v>
      </c>
      <c r="I129" s="125">
        <v>0</v>
      </c>
      <c r="J129" s="125">
        <v>0</v>
      </c>
      <c r="K129" s="214" t="e">
        <f t="shared" si="46"/>
        <v>#DIV/0!</v>
      </c>
      <c r="L129" s="214" t="e">
        <f t="shared" si="47"/>
        <v>#DIV/0!</v>
      </c>
    </row>
    <row r="130" spans="2:12">
      <c r="B130" s="151"/>
      <c r="C130" s="151"/>
      <c r="D130" s="152"/>
      <c r="E130" s="158">
        <v>4227</v>
      </c>
      <c r="F130" s="175" t="s">
        <v>127</v>
      </c>
      <c r="G130" s="125">
        <v>49733.3</v>
      </c>
      <c r="H130" s="125">
        <v>10000</v>
      </c>
      <c r="I130" s="125">
        <v>7500</v>
      </c>
      <c r="J130" s="125">
        <v>6600.54</v>
      </c>
      <c r="K130" s="214">
        <f t="shared" si="46"/>
        <v>0.13271872166134158</v>
      </c>
      <c r="L130" s="214">
        <f t="shared" si="47"/>
        <v>0.88007199999999997</v>
      </c>
    </row>
    <row r="131" spans="2:12">
      <c r="B131" s="151"/>
      <c r="C131" s="151"/>
      <c r="D131" s="152">
        <v>423</v>
      </c>
      <c r="E131" s="152"/>
      <c r="F131" s="176" t="s">
        <v>128</v>
      </c>
      <c r="G131" s="137">
        <f>G132</f>
        <v>100</v>
      </c>
      <c r="H131" s="137">
        <f t="shared" ref="H131:J131" si="48">H132</f>
        <v>20000</v>
      </c>
      <c r="I131" s="46">
        <f t="shared" si="48"/>
        <v>15000</v>
      </c>
      <c r="J131" s="140">
        <f t="shared" si="48"/>
        <v>0</v>
      </c>
      <c r="K131" s="212">
        <f t="shared" si="46"/>
        <v>0</v>
      </c>
      <c r="L131" s="212">
        <f t="shared" si="47"/>
        <v>0</v>
      </c>
    </row>
    <row r="132" spans="2:12">
      <c r="B132" s="151"/>
      <c r="C132" s="151"/>
      <c r="D132" s="152"/>
      <c r="E132" s="158">
        <v>4231</v>
      </c>
      <c r="F132" s="175" t="s">
        <v>129</v>
      </c>
      <c r="G132" s="125">
        <v>100</v>
      </c>
      <c r="H132" s="125">
        <v>20000</v>
      </c>
      <c r="I132" s="125">
        <v>15000</v>
      </c>
      <c r="J132" s="125">
        <v>0</v>
      </c>
      <c r="K132" s="214">
        <f t="shared" si="46"/>
        <v>0</v>
      </c>
      <c r="L132" s="214">
        <f t="shared" si="47"/>
        <v>0</v>
      </c>
    </row>
    <row r="133" spans="2:12">
      <c r="B133" s="151"/>
      <c r="C133" s="151"/>
      <c r="D133" s="152">
        <v>426</v>
      </c>
      <c r="E133" s="152"/>
      <c r="F133" s="176" t="s">
        <v>130</v>
      </c>
      <c r="G133" s="137">
        <f>G134+G135+G136</f>
        <v>8368.75</v>
      </c>
      <c r="H133" s="137">
        <f t="shared" ref="H133:J133" si="49">H134+H135+H136</f>
        <v>15000</v>
      </c>
      <c r="I133" s="46">
        <f t="shared" si="49"/>
        <v>222500</v>
      </c>
      <c r="J133" s="140">
        <f t="shared" si="49"/>
        <v>223558.98</v>
      </c>
      <c r="K133" s="212">
        <f t="shared" si="46"/>
        <v>26.713545033607172</v>
      </c>
      <c r="L133" s="212">
        <f t="shared" si="47"/>
        <v>1.0047594606741574</v>
      </c>
    </row>
    <row r="134" spans="2:12">
      <c r="B134" s="151"/>
      <c r="C134" s="151"/>
      <c r="D134" s="152"/>
      <c r="E134" s="158">
        <v>4261</v>
      </c>
      <c r="F134" s="175" t="s">
        <v>131</v>
      </c>
      <c r="G134" s="125">
        <v>0</v>
      </c>
      <c r="H134" s="125">
        <v>0</v>
      </c>
      <c r="I134" s="125">
        <v>0</v>
      </c>
      <c r="J134" s="125">
        <v>0</v>
      </c>
      <c r="K134" s="214" t="e">
        <f t="shared" ref="K134" si="50">I134/H134</f>
        <v>#DIV/0!</v>
      </c>
      <c r="L134" s="214" t="e">
        <f t="shared" si="47"/>
        <v>#DIV/0!</v>
      </c>
    </row>
    <row r="135" spans="2:12">
      <c r="B135" s="151"/>
      <c r="C135" s="151"/>
      <c r="D135" s="152"/>
      <c r="E135" s="158">
        <v>4262</v>
      </c>
      <c r="F135" s="175" t="s">
        <v>132</v>
      </c>
      <c r="G135" s="125">
        <v>0</v>
      </c>
      <c r="H135" s="125">
        <v>15000</v>
      </c>
      <c r="I135" s="125">
        <v>12500</v>
      </c>
      <c r="J135" s="125">
        <v>11375</v>
      </c>
      <c r="K135" s="214" t="e">
        <f t="shared" si="46"/>
        <v>#DIV/0!</v>
      </c>
      <c r="L135" s="214">
        <f t="shared" si="47"/>
        <v>0.91</v>
      </c>
    </row>
    <row r="136" spans="2:12">
      <c r="B136" s="151"/>
      <c r="C136" s="151"/>
      <c r="D136" s="152"/>
      <c r="E136" s="158">
        <v>4264</v>
      </c>
      <c r="F136" s="175" t="s">
        <v>133</v>
      </c>
      <c r="G136" s="125">
        <v>8368.75</v>
      </c>
      <c r="H136" s="125">
        <v>0</v>
      </c>
      <c r="I136" s="125">
        <v>210000</v>
      </c>
      <c r="J136" s="125">
        <v>212183.98</v>
      </c>
      <c r="K136" s="214">
        <f t="shared" si="46"/>
        <v>25.354321732636297</v>
      </c>
      <c r="L136" s="214">
        <f t="shared" si="47"/>
        <v>1.0103999047619048</v>
      </c>
    </row>
    <row r="137" spans="2:12" ht="26.25">
      <c r="B137" s="151"/>
      <c r="C137" s="150">
        <v>45</v>
      </c>
      <c r="D137" s="157"/>
      <c r="E137" s="157"/>
      <c r="F137" s="182" t="s">
        <v>134</v>
      </c>
      <c r="G137" s="135">
        <f>G138+G140+G142</f>
        <v>114225</v>
      </c>
      <c r="H137" s="135">
        <f t="shared" ref="H137:J137" si="51">H138+H140+H142</f>
        <v>1500000</v>
      </c>
      <c r="I137" s="77">
        <f t="shared" si="51"/>
        <v>85000</v>
      </c>
      <c r="J137" s="139">
        <f t="shared" si="51"/>
        <v>77335.13</v>
      </c>
      <c r="K137" s="211">
        <f t="shared" ref="K137:K143" si="52">I137/H137</f>
        <v>5.6666666666666664E-2</v>
      </c>
      <c r="L137" s="211">
        <f t="shared" si="47"/>
        <v>0.90982505882352949</v>
      </c>
    </row>
    <row r="138" spans="2:12">
      <c r="B138" s="151"/>
      <c r="C138" s="151"/>
      <c r="D138" s="152">
        <v>451</v>
      </c>
      <c r="E138" s="152"/>
      <c r="F138" s="156" t="s">
        <v>135</v>
      </c>
      <c r="G138" s="137">
        <f>G139</f>
        <v>114225</v>
      </c>
      <c r="H138" s="137">
        <f t="shared" ref="H138:J138" si="53">H139</f>
        <v>1500000</v>
      </c>
      <c r="I138" s="46">
        <f t="shared" si="53"/>
        <v>85000</v>
      </c>
      <c r="J138" s="140">
        <f t="shared" si="53"/>
        <v>77335.13</v>
      </c>
      <c r="K138" s="212">
        <f t="shared" si="52"/>
        <v>5.6666666666666664E-2</v>
      </c>
      <c r="L138" s="212">
        <f t="shared" si="47"/>
        <v>0.90982505882352949</v>
      </c>
    </row>
    <row r="139" spans="2:12">
      <c r="B139" s="151"/>
      <c r="C139" s="151"/>
      <c r="D139" s="152"/>
      <c r="E139" s="158">
        <v>4511</v>
      </c>
      <c r="F139" s="175" t="s">
        <v>135</v>
      </c>
      <c r="G139" s="125">
        <v>114225</v>
      </c>
      <c r="H139" s="125">
        <v>1500000</v>
      </c>
      <c r="I139" s="125">
        <v>85000</v>
      </c>
      <c r="J139" s="125">
        <v>77335.13</v>
      </c>
      <c r="K139" s="214">
        <f t="shared" si="52"/>
        <v>5.6666666666666664E-2</v>
      </c>
      <c r="L139" s="214">
        <f t="shared" si="47"/>
        <v>0.90982505882352949</v>
      </c>
    </row>
    <row r="140" spans="2:12">
      <c r="B140" s="151"/>
      <c r="C140" s="151"/>
      <c r="D140" s="152">
        <v>452</v>
      </c>
      <c r="E140" s="152"/>
      <c r="F140" s="156" t="s">
        <v>136</v>
      </c>
      <c r="G140" s="137">
        <f>G141</f>
        <v>0</v>
      </c>
      <c r="H140" s="137">
        <f t="shared" ref="H140:J140" si="54">H141</f>
        <v>0</v>
      </c>
      <c r="I140" s="46">
        <f t="shared" si="54"/>
        <v>0</v>
      </c>
      <c r="J140" s="140">
        <f t="shared" si="54"/>
        <v>0</v>
      </c>
      <c r="K140" s="212" t="e">
        <f t="shared" si="52"/>
        <v>#DIV/0!</v>
      </c>
      <c r="L140" s="212" t="e">
        <f t="shared" si="47"/>
        <v>#DIV/0!</v>
      </c>
    </row>
    <row r="141" spans="2:12">
      <c r="B141" s="151"/>
      <c r="C141" s="151"/>
      <c r="D141" s="152"/>
      <c r="E141" s="158">
        <v>4521</v>
      </c>
      <c r="F141" s="175" t="s">
        <v>136</v>
      </c>
      <c r="G141" s="124">
        <v>0</v>
      </c>
      <c r="H141" s="124">
        <v>0</v>
      </c>
      <c r="I141" s="130">
        <v>0</v>
      </c>
      <c r="J141" s="128">
        <v>0</v>
      </c>
      <c r="K141" s="214" t="e">
        <f t="shared" si="52"/>
        <v>#DIV/0!</v>
      </c>
      <c r="L141" s="214" t="e">
        <f t="shared" si="47"/>
        <v>#DIV/0!</v>
      </c>
    </row>
    <row r="142" spans="2:12">
      <c r="B142" s="151"/>
      <c r="C142" s="151"/>
      <c r="D142" s="152">
        <v>454</v>
      </c>
      <c r="E142" s="152"/>
      <c r="F142" s="156" t="s">
        <v>156</v>
      </c>
      <c r="G142" s="137">
        <f>G143</f>
        <v>0</v>
      </c>
      <c r="H142" s="137">
        <f t="shared" ref="H142:J142" si="55">H143</f>
        <v>0</v>
      </c>
      <c r="I142" s="46">
        <f t="shared" si="55"/>
        <v>0</v>
      </c>
      <c r="J142" s="140">
        <f t="shared" si="55"/>
        <v>0</v>
      </c>
      <c r="K142" s="212" t="e">
        <f t="shared" si="52"/>
        <v>#DIV/0!</v>
      </c>
      <c r="L142" s="212" t="e">
        <f t="shared" si="47"/>
        <v>#DIV/0!</v>
      </c>
    </row>
    <row r="143" spans="2:12">
      <c r="B143" s="151"/>
      <c r="C143" s="151"/>
      <c r="D143" s="152"/>
      <c r="E143" s="158">
        <v>4541</v>
      </c>
      <c r="F143" s="175" t="s">
        <v>137</v>
      </c>
      <c r="G143" s="124">
        <v>0</v>
      </c>
      <c r="H143" s="124">
        <v>0</v>
      </c>
      <c r="I143" s="130">
        <v>0</v>
      </c>
      <c r="J143" s="128">
        <v>0</v>
      </c>
      <c r="K143" s="214" t="e">
        <f t="shared" si="52"/>
        <v>#DIV/0!</v>
      </c>
      <c r="L143" s="214" t="e">
        <f t="shared" si="47"/>
        <v>#DIV/0!</v>
      </c>
    </row>
    <row r="144" spans="2:12">
      <c r="B144" s="149">
        <v>5</v>
      </c>
      <c r="C144" s="149"/>
      <c r="D144" s="163"/>
      <c r="E144" s="183"/>
      <c r="F144" s="184" t="s">
        <v>11</v>
      </c>
      <c r="G144" s="133">
        <f>G145</f>
        <v>235957.56</v>
      </c>
      <c r="H144" s="133">
        <f t="shared" ref="H144:J144" si="56">H145</f>
        <v>132921.32</v>
      </c>
      <c r="I144" s="78">
        <f t="shared" si="56"/>
        <v>130414.26</v>
      </c>
      <c r="J144" s="143">
        <f t="shared" si="56"/>
        <v>130414.26</v>
      </c>
      <c r="K144" s="213">
        <f t="shared" si="46"/>
        <v>0.55270218932591098</v>
      </c>
      <c r="L144" s="213">
        <f t="shared" si="47"/>
        <v>1</v>
      </c>
    </row>
    <row r="145" spans="2:12" ht="25.5">
      <c r="B145" s="151"/>
      <c r="C145" s="150">
        <v>54</v>
      </c>
      <c r="D145" s="157"/>
      <c r="E145" s="160"/>
      <c r="F145" s="181" t="s">
        <v>16</v>
      </c>
      <c r="G145" s="135">
        <f>G146+G148</f>
        <v>235957.56</v>
      </c>
      <c r="H145" s="135">
        <f t="shared" ref="H145:J145" si="57">H146+H148</f>
        <v>132921.32</v>
      </c>
      <c r="I145" s="77">
        <f t="shared" si="57"/>
        <v>130414.26</v>
      </c>
      <c r="J145" s="139">
        <f t="shared" si="57"/>
        <v>130414.26</v>
      </c>
      <c r="K145" s="211">
        <f t="shared" si="46"/>
        <v>0.55270218932591098</v>
      </c>
      <c r="L145" s="211">
        <f t="shared" si="47"/>
        <v>1</v>
      </c>
    </row>
    <row r="146" spans="2:12" ht="38.25">
      <c r="B146" s="151"/>
      <c r="C146" s="151"/>
      <c r="D146" s="152">
        <v>542</v>
      </c>
      <c r="E146" s="162"/>
      <c r="F146" s="156" t="s">
        <v>157</v>
      </c>
      <c r="G146" s="137">
        <f>G147</f>
        <v>130461.92</v>
      </c>
      <c r="H146" s="137">
        <f t="shared" ref="H146:J146" si="58">H147</f>
        <v>132921.32</v>
      </c>
      <c r="I146" s="46">
        <f t="shared" si="58"/>
        <v>130414.26</v>
      </c>
      <c r="J146" s="140">
        <f t="shared" si="58"/>
        <v>130414.26</v>
      </c>
      <c r="K146" s="212">
        <f t="shared" si="46"/>
        <v>0.99963468267215438</v>
      </c>
      <c r="L146" s="212">
        <f t="shared" si="47"/>
        <v>1</v>
      </c>
    </row>
    <row r="147" spans="2:12" ht="15" customHeight="1">
      <c r="B147" s="151"/>
      <c r="C147" s="151"/>
      <c r="D147" s="152"/>
      <c r="E147" s="158">
        <v>5422</v>
      </c>
      <c r="F147" s="175" t="s">
        <v>138</v>
      </c>
      <c r="G147" s="125">
        <v>130461.92</v>
      </c>
      <c r="H147" s="125">
        <v>132921.32</v>
      </c>
      <c r="I147" s="125">
        <v>130414.26</v>
      </c>
      <c r="J147" s="125">
        <v>130414.26</v>
      </c>
      <c r="K147" s="214">
        <f t="shared" si="46"/>
        <v>0.99963468267215438</v>
      </c>
      <c r="L147" s="214">
        <f t="shared" si="47"/>
        <v>1</v>
      </c>
    </row>
    <row r="148" spans="2:12" ht="38.25">
      <c r="B148" s="151"/>
      <c r="C148" s="151"/>
      <c r="D148" s="152">
        <v>544</v>
      </c>
      <c r="E148" s="162"/>
      <c r="F148" s="156" t="s">
        <v>158</v>
      </c>
      <c r="G148" s="137">
        <f>G149</f>
        <v>105495.64</v>
      </c>
      <c r="H148" s="137">
        <f t="shared" ref="H148:J148" si="59">H149</f>
        <v>0</v>
      </c>
      <c r="I148" s="46">
        <f t="shared" si="59"/>
        <v>0</v>
      </c>
      <c r="J148" s="140">
        <f t="shared" si="59"/>
        <v>0</v>
      </c>
      <c r="K148" s="212">
        <f t="shared" si="46"/>
        <v>0</v>
      </c>
      <c r="L148" s="212" t="e">
        <f t="shared" si="47"/>
        <v>#DIV/0!</v>
      </c>
    </row>
    <row r="149" spans="2:12" ht="26.25">
      <c r="B149" s="151"/>
      <c r="C149" s="151"/>
      <c r="D149" s="152"/>
      <c r="E149" s="158">
        <v>5443</v>
      </c>
      <c r="F149" s="175" t="s">
        <v>139</v>
      </c>
      <c r="G149" s="125">
        <v>105495.64</v>
      </c>
      <c r="H149" s="125">
        <v>0</v>
      </c>
      <c r="I149" s="125">
        <v>0</v>
      </c>
      <c r="J149" s="125">
        <v>0</v>
      </c>
      <c r="K149" s="214">
        <f t="shared" si="46"/>
        <v>0</v>
      </c>
      <c r="L149" s="214" t="e">
        <f t="shared" si="47"/>
        <v>#DIV/0!</v>
      </c>
    </row>
  </sheetData>
  <sheetProtection password="C60B" sheet="1" objects="1" scenarios="1"/>
  <protectedRanges>
    <protectedRange sqref="H54:J55" name="Range1"/>
  </protectedRanges>
  <customSheetViews>
    <customSheetView guid="{62107B86-2087-4D05-8523-B0ADE90AD5C2}" fitToPage="1" topLeftCell="D1">
      <selection activeCell="G10" sqref="G10:L13"/>
      <pageMargins left="0.25" right="0.25" top="0.75" bottom="0.75" header="0.3" footer="0.3"/>
      <pageSetup paperSize="9" scale="66" fitToHeight="0" orientation="landscape" r:id="rId1"/>
    </customSheetView>
  </customSheetViews>
  <mergeCells count="7">
    <mergeCell ref="B8:F8"/>
    <mergeCell ref="B9:F9"/>
    <mergeCell ref="B58:F58"/>
    <mergeCell ref="B59:F59"/>
    <mergeCell ref="B2:L2"/>
    <mergeCell ref="B4:L4"/>
    <mergeCell ref="B6:L6"/>
  </mergeCells>
  <pageMargins left="0.25" right="0.25" top="0.75" bottom="0.75" header="0.3" footer="0.3"/>
  <pageSetup paperSize="9" scale="66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0"/>
  <sheetViews>
    <sheetView workbookViewId="0">
      <selection activeCell="C13" sqref="C13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9"/>
      <c r="C1" s="9"/>
      <c r="D1" s="9"/>
      <c r="E1" s="9"/>
      <c r="F1" s="2"/>
      <c r="G1" s="2"/>
      <c r="H1" s="2"/>
    </row>
    <row r="2" spans="2:8" ht="15.75" customHeight="1">
      <c r="B2" s="247" t="s">
        <v>34</v>
      </c>
      <c r="C2" s="247"/>
      <c r="D2" s="247"/>
      <c r="E2" s="247"/>
      <c r="F2" s="247"/>
      <c r="G2" s="247"/>
      <c r="H2" s="247"/>
    </row>
    <row r="3" spans="2:8" ht="18">
      <c r="B3" s="9"/>
      <c r="C3" s="9"/>
      <c r="D3" s="9"/>
      <c r="E3" s="9"/>
      <c r="F3" s="2"/>
      <c r="G3" s="2"/>
      <c r="H3" s="2"/>
    </row>
    <row r="4" spans="2:8" ht="25.5">
      <c r="B4" s="19" t="s">
        <v>8</v>
      </c>
      <c r="C4" s="104" t="s">
        <v>228</v>
      </c>
      <c r="D4" s="104" t="s">
        <v>223</v>
      </c>
      <c r="E4" s="104" t="s">
        <v>224</v>
      </c>
      <c r="F4" s="104" t="s">
        <v>229</v>
      </c>
      <c r="G4" s="19" t="s">
        <v>17</v>
      </c>
      <c r="H4" s="19" t="s">
        <v>38</v>
      </c>
    </row>
    <row r="5" spans="2:8"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 t="s">
        <v>19</v>
      </c>
      <c r="H5" s="19" t="s">
        <v>20</v>
      </c>
    </row>
    <row r="6" spans="2:8">
      <c r="B6" s="3" t="s">
        <v>21</v>
      </c>
      <c r="C6" s="131">
        <f>C7+C12+C14+C16+C21+C23+C25</f>
        <v>8793003.2299999986</v>
      </c>
      <c r="D6" s="131">
        <f t="shared" ref="D6" si="0">D7+D12+D14+D16+D21+D23+D25</f>
        <v>12171054.289999999</v>
      </c>
      <c r="E6" s="190">
        <f>E7+E12+E14+E16+E21+E23+E25</f>
        <v>12355847.24</v>
      </c>
      <c r="F6" s="132">
        <f>F7+F12+F14+F16+F21+F23+F25</f>
        <v>9708628.8599999994</v>
      </c>
      <c r="G6" s="206">
        <f>F6/C6</f>
        <v>1.1041311604294726</v>
      </c>
      <c r="H6" s="206">
        <f>F6/E6</f>
        <v>0.7857517717255299</v>
      </c>
    </row>
    <row r="7" spans="2:8">
      <c r="B7" s="50" t="s">
        <v>33</v>
      </c>
      <c r="C7" s="133">
        <f t="shared" ref="C7:E7" si="1">C8+C10+C11+C9</f>
        <v>7527135.7599999998</v>
      </c>
      <c r="D7" s="133">
        <f t="shared" si="1"/>
        <v>9023644.4499999993</v>
      </c>
      <c r="E7" s="133">
        <f t="shared" si="1"/>
        <v>10926031.050000001</v>
      </c>
      <c r="F7" s="134">
        <f>F8+F10+F11+F9</f>
        <v>8497807.7400000002</v>
      </c>
      <c r="G7" s="185">
        <f t="shared" ref="G7:G50" si="2">F7/C7</f>
        <v>1.1289563535120828</v>
      </c>
      <c r="H7" s="185">
        <f t="shared" ref="H7:H50" si="3">F7/E7</f>
        <v>0.77775797095140042</v>
      </c>
    </row>
    <row r="8" spans="2:8">
      <c r="B8" s="48" t="s">
        <v>159</v>
      </c>
      <c r="C8" s="121">
        <v>7235555.8300000001</v>
      </c>
      <c r="D8" s="121">
        <v>8642644.4499999993</v>
      </c>
      <c r="E8" s="121">
        <v>10525031.050000001</v>
      </c>
      <c r="F8" s="122">
        <v>8070759.1100000003</v>
      </c>
      <c r="G8" s="207">
        <f t="shared" si="2"/>
        <v>1.1154304243686557</v>
      </c>
      <c r="H8" s="207">
        <f t="shared" si="3"/>
        <v>0.76681570549856004</v>
      </c>
    </row>
    <row r="9" spans="2:8" s="79" customFormat="1">
      <c r="B9" s="75" t="s">
        <v>231</v>
      </c>
      <c r="C9" s="121">
        <v>0</v>
      </c>
      <c r="D9" s="121">
        <v>0</v>
      </c>
      <c r="E9" s="121">
        <v>0</v>
      </c>
      <c r="F9" s="122">
        <v>26175</v>
      </c>
      <c r="G9" s="207" t="e">
        <f t="shared" ref="G9" si="4">F9/C9</f>
        <v>#DIV/0!</v>
      </c>
      <c r="H9" s="207" t="e">
        <f t="shared" ref="H9" si="5">F9/E9</f>
        <v>#DIV/0!</v>
      </c>
    </row>
    <row r="10" spans="2:8">
      <c r="B10" s="48" t="s">
        <v>160</v>
      </c>
      <c r="C10" s="121">
        <v>291579.93</v>
      </c>
      <c r="D10" s="121">
        <v>361000</v>
      </c>
      <c r="E10" s="121">
        <v>381000</v>
      </c>
      <c r="F10" s="122">
        <v>380873.63</v>
      </c>
      <c r="G10" s="207">
        <f t="shared" si="2"/>
        <v>1.3062408993650558</v>
      </c>
      <c r="H10" s="207">
        <f t="shared" si="3"/>
        <v>0.99966832020997376</v>
      </c>
    </row>
    <row r="11" spans="2:8">
      <c r="B11" s="48" t="s">
        <v>161</v>
      </c>
      <c r="C11" s="121">
        <v>0</v>
      </c>
      <c r="D11" s="121">
        <v>20000</v>
      </c>
      <c r="E11" s="121">
        <v>20000</v>
      </c>
      <c r="F11" s="122">
        <v>20000</v>
      </c>
      <c r="G11" s="207"/>
      <c r="H11" s="207"/>
    </row>
    <row r="12" spans="2:8">
      <c r="B12" s="52" t="s">
        <v>32</v>
      </c>
      <c r="C12" s="133">
        <f>C13</f>
        <v>326998.67</v>
      </c>
      <c r="D12" s="133">
        <f t="shared" ref="D12:F12" si="6">D13</f>
        <v>394691.49</v>
      </c>
      <c r="E12" s="78">
        <f t="shared" si="6"/>
        <v>363525</v>
      </c>
      <c r="F12" s="134">
        <f t="shared" si="6"/>
        <v>335486.25</v>
      </c>
      <c r="G12" s="185">
        <f t="shared" si="2"/>
        <v>1.0259560077109795</v>
      </c>
      <c r="H12" s="185">
        <f t="shared" si="3"/>
        <v>0.92286981638126675</v>
      </c>
    </row>
    <row r="13" spans="2:8">
      <c r="B13" s="48" t="s">
        <v>162</v>
      </c>
      <c r="C13" s="121">
        <v>326998.67</v>
      </c>
      <c r="D13" s="121">
        <v>394691.49</v>
      </c>
      <c r="E13" s="129">
        <v>363525</v>
      </c>
      <c r="F13" s="122">
        <v>335486.25</v>
      </c>
      <c r="G13" s="207">
        <f t="shared" si="2"/>
        <v>1.0259560077109795</v>
      </c>
      <c r="H13" s="207">
        <f t="shared" si="3"/>
        <v>0.92286981638126675</v>
      </c>
    </row>
    <row r="14" spans="2:8">
      <c r="B14" s="47" t="s">
        <v>163</v>
      </c>
      <c r="C14" s="133">
        <f>C15</f>
        <v>28852.83</v>
      </c>
      <c r="D14" s="133">
        <f t="shared" ref="D14:F14" si="7">D15</f>
        <v>28931.53</v>
      </c>
      <c r="E14" s="78">
        <f t="shared" si="7"/>
        <v>35990</v>
      </c>
      <c r="F14" s="134">
        <f t="shared" si="7"/>
        <v>35026.639999999999</v>
      </c>
      <c r="G14" s="185">
        <f t="shared" si="2"/>
        <v>1.2139758907531772</v>
      </c>
      <c r="H14" s="185">
        <f t="shared" si="3"/>
        <v>0.97323256460127816</v>
      </c>
    </row>
    <row r="15" spans="2:8">
      <c r="B15" s="49" t="s">
        <v>164</v>
      </c>
      <c r="C15" s="121">
        <v>28852.83</v>
      </c>
      <c r="D15" s="121">
        <v>28931.53</v>
      </c>
      <c r="E15" s="129">
        <v>35990</v>
      </c>
      <c r="F15" s="122">
        <v>35026.639999999999</v>
      </c>
      <c r="G15" s="207">
        <f t="shared" si="2"/>
        <v>1.2139758907531772</v>
      </c>
      <c r="H15" s="207">
        <f t="shared" si="3"/>
        <v>0.97323256460127816</v>
      </c>
    </row>
    <row r="16" spans="2:8" s="39" customFormat="1">
      <c r="B16" s="51" t="s">
        <v>165</v>
      </c>
      <c r="C16" s="133">
        <f>C17+C18+C19+C20</f>
        <v>798179.11</v>
      </c>
      <c r="D16" s="133">
        <f t="shared" ref="D16:F16" si="8">D17+D18+D19+D20</f>
        <v>2581836.8199999998</v>
      </c>
      <c r="E16" s="78">
        <f t="shared" si="8"/>
        <v>1015766.8200000001</v>
      </c>
      <c r="F16" s="134">
        <f t="shared" si="8"/>
        <v>823802.85000000009</v>
      </c>
      <c r="G16" s="185">
        <f t="shared" si="2"/>
        <v>1.0321027444579451</v>
      </c>
      <c r="H16" s="185">
        <f t="shared" si="3"/>
        <v>0.81101571126333905</v>
      </c>
    </row>
    <row r="17" spans="2:8" s="39" customFormat="1">
      <c r="B17" s="75" t="s">
        <v>225</v>
      </c>
      <c r="C17" s="121">
        <v>761969.6</v>
      </c>
      <c r="D17" s="121">
        <v>944778.02</v>
      </c>
      <c r="E17" s="129">
        <v>845940</v>
      </c>
      <c r="F17" s="122">
        <v>789976.03</v>
      </c>
      <c r="G17" s="207">
        <f t="shared" si="2"/>
        <v>1.0367553114979915</v>
      </c>
      <c r="H17" s="207">
        <f t="shared" si="3"/>
        <v>0.93384404331276449</v>
      </c>
    </row>
    <row r="18" spans="2:8" s="39" customFormat="1">
      <c r="B18" s="75" t="s">
        <v>166</v>
      </c>
      <c r="C18" s="121">
        <v>14709.12</v>
      </c>
      <c r="D18" s="121">
        <v>1625000</v>
      </c>
      <c r="E18" s="129">
        <v>160067.56</v>
      </c>
      <c r="F18" s="122">
        <v>24067.56</v>
      </c>
      <c r="G18" s="207">
        <f t="shared" si="2"/>
        <v>1.6362338467562982</v>
      </c>
      <c r="H18" s="207">
        <f t="shared" si="3"/>
        <v>0.1503587610131622</v>
      </c>
    </row>
    <row r="19" spans="2:8" s="39" customFormat="1">
      <c r="B19" s="48" t="s">
        <v>167</v>
      </c>
      <c r="C19" s="121">
        <v>12058.8</v>
      </c>
      <c r="D19" s="121">
        <v>12058.8</v>
      </c>
      <c r="E19" s="129">
        <v>9759.26</v>
      </c>
      <c r="F19" s="122">
        <v>9759.26</v>
      </c>
      <c r="G19" s="207">
        <f t="shared" si="2"/>
        <v>0.80930606693866725</v>
      </c>
      <c r="H19" s="207">
        <f t="shared" si="3"/>
        <v>1</v>
      </c>
    </row>
    <row r="20" spans="2:8" s="39" customFormat="1">
      <c r="B20" s="48" t="s">
        <v>168</v>
      </c>
      <c r="C20" s="121">
        <v>9441.59</v>
      </c>
      <c r="D20" s="121">
        <v>0</v>
      </c>
      <c r="E20" s="129">
        <v>0</v>
      </c>
      <c r="F20" s="122">
        <v>0</v>
      </c>
      <c r="G20" s="207">
        <f t="shared" si="2"/>
        <v>0</v>
      </c>
      <c r="H20" s="207" t="e">
        <f t="shared" si="3"/>
        <v>#DIV/0!</v>
      </c>
    </row>
    <row r="21" spans="2:8" s="39" customFormat="1">
      <c r="B21" s="51" t="s">
        <v>169</v>
      </c>
      <c r="C21" s="133">
        <f>C22</f>
        <v>111218.27</v>
      </c>
      <c r="D21" s="133">
        <f t="shared" ref="D21:F21" si="9">D22</f>
        <v>141300</v>
      </c>
      <c r="E21" s="78">
        <f t="shared" si="9"/>
        <v>12534.37</v>
      </c>
      <c r="F21" s="134">
        <f t="shared" si="9"/>
        <v>15229.04</v>
      </c>
      <c r="G21" s="185">
        <f t="shared" si="2"/>
        <v>0.13692930127397235</v>
      </c>
      <c r="H21" s="185">
        <f t="shared" si="3"/>
        <v>1.2149824841615493</v>
      </c>
    </row>
    <row r="22" spans="2:8" s="39" customFormat="1">
      <c r="B22" s="48" t="s">
        <v>170</v>
      </c>
      <c r="C22" s="121">
        <v>111218.27</v>
      </c>
      <c r="D22" s="121">
        <v>141300</v>
      </c>
      <c r="E22" s="129">
        <v>12534.37</v>
      </c>
      <c r="F22" s="122">
        <v>15229.04</v>
      </c>
      <c r="G22" s="207">
        <f t="shared" si="2"/>
        <v>0.13692930127397235</v>
      </c>
      <c r="H22" s="207">
        <f t="shared" si="3"/>
        <v>1.2149824841615493</v>
      </c>
    </row>
    <row r="23" spans="2:8" s="39" customFormat="1" ht="25.5">
      <c r="B23" s="51" t="s">
        <v>171</v>
      </c>
      <c r="C23" s="133">
        <f>C24</f>
        <v>618.59</v>
      </c>
      <c r="D23" s="133">
        <f t="shared" ref="D23:F23" si="10">D24</f>
        <v>650</v>
      </c>
      <c r="E23" s="78">
        <f t="shared" si="10"/>
        <v>2000</v>
      </c>
      <c r="F23" s="134">
        <f t="shared" si="10"/>
        <v>1276.3399999999999</v>
      </c>
      <c r="G23" s="185">
        <f t="shared" si="2"/>
        <v>2.0633052587335712</v>
      </c>
      <c r="H23" s="185">
        <f t="shared" si="3"/>
        <v>0.6381699999999999</v>
      </c>
    </row>
    <row r="24" spans="2:8" s="39" customFormat="1">
      <c r="B24" s="49" t="s">
        <v>172</v>
      </c>
      <c r="C24" s="121">
        <v>618.59</v>
      </c>
      <c r="D24" s="121">
        <v>650</v>
      </c>
      <c r="E24" s="129">
        <v>2000</v>
      </c>
      <c r="F24" s="122">
        <v>1276.3399999999999</v>
      </c>
      <c r="G24" s="207">
        <f t="shared" si="2"/>
        <v>2.0633052587335712</v>
      </c>
      <c r="H24" s="207">
        <f t="shared" si="3"/>
        <v>0.6381699999999999</v>
      </c>
    </row>
    <row r="25" spans="2:8" s="39" customFormat="1" ht="25.5">
      <c r="B25" s="51" t="s">
        <v>173</v>
      </c>
      <c r="C25" s="133">
        <f>C26</f>
        <v>0</v>
      </c>
      <c r="D25" s="133">
        <f t="shared" ref="D25:F25" si="11">D26</f>
        <v>0</v>
      </c>
      <c r="E25" s="78">
        <f t="shared" si="11"/>
        <v>0</v>
      </c>
      <c r="F25" s="134">
        <f t="shared" si="11"/>
        <v>0</v>
      </c>
      <c r="G25" s="185" t="e">
        <f t="shared" si="2"/>
        <v>#DIV/0!</v>
      </c>
      <c r="H25" s="185"/>
    </row>
    <row r="26" spans="2:8" s="39" customFormat="1">
      <c r="B26" s="49" t="s">
        <v>174</v>
      </c>
      <c r="C26" s="121">
        <v>0</v>
      </c>
      <c r="D26" s="121">
        <v>0</v>
      </c>
      <c r="E26" s="129">
        <v>0</v>
      </c>
      <c r="F26" s="122">
        <v>0</v>
      </c>
      <c r="G26" s="207" t="e">
        <f t="shared" si="2"/>
        <v>#DIV/0!</v>
      </c>
      <c r="H26" s="207"/>
    </row>
    <row r="27" spans="2:8" s="53" customFormat="1">
      <c r="B27" s="56"/>
      <c r="C27" s="124"/>
      <c r="D27" s="124"/>
      <c r="E27" s="130"/>
      <c r="F27" s="126"/>
      <c r="G27" s="127"/>
      <c r="H27" s="127"/>
    </row>
    <row r="28" spans="2:8" s="39" customFormat="1">
      <c r="B28" s="58" t="s">
        <v>9</v>
      </c>
      <c r="C28" s="131">
        <f>C29+C34+C36+C38+C43+C45+C47</f>
        <v>9144401.709999999</v>
      </c>
      <c r="D28" s="131">
        <f t="shared" ref="D28:F28" si="12">D29+D34+D36+D38+D43+D45+D47</f>
        <v>11116966.560000001</v>
      </c>
      <c r="E28" s="190">
        <f>E29+E34+E36+E38+E43+E45+E47</f>
        <v>11301759.51</v>
      </c>
      <c r="F28" s="132">
        <f t="shared" si="12"/>
        <v>11270787.57</v>
      </c>
      <c r="G28" s="208">
        <f t="shared" si="2"/>
        <v>1.232534169805189</v>
      </c>
      <c r="H28" s="208">
        <f t="shared" si="3"/>
        <v>0.9972595470667559</v>
      </c>
    </row>
    <row r="29" spans="2:8" s="39" customFormat="1">
      <c r="B29" s="57" t="s">
        <v>33</v>
      </c>
      <c r="C29" s="133">
        <f t="shared" ref="C29:E29" si="13">C30+C32+C33+C31</f>
        <v>7878534.2399999993</v>
      </c>
      <c r="D29" s="133">
        <f t="shared" si="13"/>
        <v>7969556.7199999997</v>
      </c>
      <c r="E29" s="78">
        <f t="shared" si="13"/>
        <v>9871943.3200000003</v>
      </c>
      <c r="F29" s="134">
        <f>F30+F32+F33+F31</f>
        <v>10059966.450000001</v>
      </c>
      <c r="G29" s="185">
        <f t="shared" si="2"/>
        <v>1.2768830017802908</v>
      </c>
      <c r="H29" s="185">
        <f t="shared" si="3"/>
        <v>1.0190462124735944</v>
      </c>
    </row>
    <row r="30" spans="2:8" s="39" customFormat="1">
      <c r="B30" s="55" t="s">
        <v>159</v>
      </c>
      <c r="C30" s="121">
        <v>7586954.3099999996</v>
      </c>
      <c r="D30" s="121">
        <v>7588556.7199999997</v>
      </c>
      <c r="E30" s="129">
        <v>9470943.3200000003</v>
      </c>
      <c r="F30" s="122">
        <v>9632917.8200000003</v>
      </c>
      <c r="G30" s="207">
        <f t="shared" si="2"/>
        <v>1.2696686214787554</v>
      </c>
      <c r="H30" s="207">
        <f t="shared" si="3"/>
        <v>1.0171022562935157</v>
      </c>
    </row>
    <row r="31" spans="2:8" s="79" customFormat="1">
      <c r="B31" s="75" t="s">
        <v>231</v>
      </c>
      <c r="C31" s="121">
        <v>0</v>
      </c>
      <c r="D31" s="121">
        <v>0</v>
      </c>
      <c r="E31" s="121">
        <v>0</v>
      </c>
      <c r="F31" s="122">
        <v>26175</v>
      </c>
      <c r="G31" s="207" t="e">
        <f t="shared" ref="G31" si="14">F31/C31</f>
        <v>#DIV/0!</v>
      </c>
      <c r="H31" s="207" t="e">
        <f t="shared" ref="H31" si="15">F31/E31</f>
        <v>#DIV/0!</v>
      </c>
    </row>
    <row r="32" spans="2:8" s="39" customFormat="1">
      <c r="B32" s="55" t="s">
        <v>160</v>
      </c>
      <c r="C32" s="121">
        <v>291579.93</v>
      </c>
      <c r="D32" s="121">
        <v>361000</v>
      </c>
      <c r="E32" s="129">
        <v>381000</v>
      </c>
      <c r="F32" s="122">
        <v>380873.63</v>
      </c>
      <c r="G32" s="207">
        <f t="shared" si="2"/>
        <v>1.3062408993650558</v>
      </c>
      <c r="H32" s="207">
        <f t="shared" si="3"/>
        <v>0.99966832020997376</v>
      </c>
    </row>
    <row r="33" spans="2:8">
      <c r="B33" s="55" t="s">
        <v>161</v>
      </c>
      <c r="C33" s="121">
        <v>0</v>
      </c>
      <c r="D33" s="121">
        <v>20000</v>
      </c>
      <c r="E33" s="129">
        <v>20000</v>
      </c>
      <c r="F33" s="122">
        <v>20000</v>
      </c>
      <c r="G33" s="207"/>
      <c r="H33" s="207"/>
    </row>
    <row r="34" spans="2:8">
      <c r="B34" s="59" t="s">
        <v>32</v>
      </c>
      <c r="C34" s="133">
        <f>C35</f>
        <v>326998.67</v>
      </c>
      <c r="D34" s="133">
        <f t="shared" ref="D34:F34" si="16">D35</f>
        <v>394691.49</v>
      </c>
      <c r="E34" s="78">
        <f t="shared" si="16"/>
        <v>363525</v>
      </c>
      <c r="F34" s="134">
        <f t="shared" si="16"/>
        <v>335486.25</v>
      </c>
      <c r="G34" s="185">
        <f t="shared" si="2"/>
        <v>1.0259560077109795</v>
      </c>
      <c r="H34" s="185">
        <f t="shared" si="3"/>
        <v>0.92286981638126675</v>
      </c>
    </row>
    <row r="35" spans="2:8" ht="15.75" customHeight="1">
      <c r="B35" s="55" t="s">
        <v>162</v>
      </c>
      <c r="C35" s="121">
        <v>326998.67</v>
      </c>
      <c r="D35" s="121">
        <v>394691.49</v>
      </c>
      <c r="E35" s="129">
        <v>363525</v>
      </c>
      <c r="F35" s="122">
        <v>335486.25</v>
      </c>
      <c r="G35" s="207">
        <f t="shared" si="2"/>
        <v>1.0259560077109795</v>
      </c>
      <c r="H35" s="207">
        <f t="shared" si="3"/>
        <v>0.92286981638126675</v>
      </c>
    </row>
    <row r="36" spans="2:8" ht="15.75" customHeight="1">
      <c r="B36" s="54" t="s">
        <v>163</v>
      </c>
      <c r="C36" s="133">
        <f>C37</f>
        <v>28852.83</v>
      </c>
      <c r="D36" s="133">
        <f t="shared" ref="D36:F36" si="17">D37</f>
        <v>28931.53</v>
      </c>
      <c r="E36" s="133">
        <f t="shared" si="17"/>
        <v>35990</v>
      </c>
      <c r="F36" s="134">
        <f t="shared" si="17"/>
        <v>35026.639999999999</v>
      </c>
      <c r="G36" s="185">
        <f t="shared" si="2"/>
        <v>1.2139758907531772</v>
      </c>
      <c r="H36" s="185">
        <f t="shared" si="3"/>
        <v>0.97323256460127816</v>
      </c>
    </row>
    <row r="37" spans="2:8">
      <c r="B37" s="56" t="s">
        <v>164</v>
      </c>
      <c r="C37" s="121">
        <v>28852.83</v>
      </c>
      <c r="D37" s="121">
        <v>28931.53</v>
      </c>
      <c r="E37" s="121">
        <v>35990</v>
      </c>
      <c r="F37" s="122">
        <v>35026.639999999999</v>
      </c>
      <c r="G37" s="207">
        <f t="shared" si="2"/>
        <v>1.2139758907531772</v>
      </c>
      <c r="H37" s="207">
        <f t="shared" si="3"/>
        <v>0.97323256460127816</v>
      </c>
    </row>
    <row r="38" spans="2:8">
      <c r="B38" s="58" t="s">
        <v>165</v>
      </c>
      <c r="C38" s="133">
        <f>C39+C40+C41+C42</f>
        <v>798179.1100000001</v>
      </c>
      <c r="D38" s="133">
        <f t="shared" ref="D38:F38" si="18">D39+D40+D41+D42</f>
        <v>2581836.8199999998</v>
      </c>
      <c r="E38" s="133">
        <f t="shared" si="18"/>
        <v>1015766.8200000001</v>
      </c>
      <c r="F38" s="134">
        <f t="shared" si="18"/>
        <v>823802.85000000009</v>
      </c>
      <c r="G38" s="185">
        <f t="shared" si="2"/>
        <v>1.0321027444579449</v>
      </c>
      <c r="H38" s="185">
        <f t="shared" si="3"/>
        <v>0.81101571126333905</v>
      </c>
    </row>
    <row r="39" spans="2:8">
      <c r="B39" s="55" t="s">
        <v>175</v>
      </c>
      <c r="C39" s="121">
        <v>657372.63</v>
      </c>
      <c r="D39" s="121">
        <v>944778.02</v>
      </c>
      <c r="E39" s="121">
        <v>845940</v>
      </c>
      <c r="F39" s="122">
        <v>789976.03</v>
      </c>
      <c r="G39" s="207">
        <f t="shared" si="2"/>
        <v>1.2017172512947489</v>
      </c>
      <c r="H39" s="207">
        <f t="shared" si="3"/>
        <v>0.93384404331276449</v>
      </c>
    </row>
    <row r="40" spans="2:8">
      <c r="B40" s="55" t="s">
        <v>166</v>
      </c>
      <c r="C40" s="121">
        <v>14709.12</v>
      </c>
      <c r="D40" s="121">
        <v>1625000</v>
      </c>
      <c r="E40" s="129">
        <v>160067.56</v>
      </c>
      <c r="F40" s="122">
        <v>24067.56</v>
      </c>
      <c r="G40" s="207">
        <f t="shared" si="2"/>
        <v>1.6362338467562982</v>
      </c>
      <c r="H40" s="207">
        <f t="shared" si="3"/>
        <v>0.1503587610131622</v>
      </c>
    </row>
    <row r="41" spans="2:8">
      <c r="B41" s="55" t="s">
        <v>167</v>
      </c>
      <c r="C41" s="121">
        <v>12058.8</v>
      </c>
      <c r="D41" s="121">
        <v>12058.8</v>
      </c>
      <c r="E41" s="129">
        <v>9759.26</v>
      </c>
      <c r="F41" s="122">
        <v>9759.26</v>
      </c>
      <c r="G41" s="207">
        <f t="shared" si="2"/>
        <v>0.80930606693866725</v>
      </c>
      <c r="H41" s="207">
        <f t="shared" si="3"/>
        <v>1</v>
      </c>
    </row>
    <row r="42" spans="2:8">
      <c r="B42" s="55" t="s">
        <v>168</v>
      </c>
      <c r="C42" s="121">
        <v>114038.56</v>
      </c>
      <c r="D42" s="121">
        <v>0</v>
      </c>
      <c r="E42" s="129">
        <v>0</v>
      </c>
      <c r="F42" s="122">
        <v>0</v>
      </c>
      <c r="G42" s="207">
        <f t="shared" si="2"/>
        <v>0</v>
      </c>
      <c r="H42" s="207" t="e">
        <f t="shared" si="3"/>
        <v>#DIV/0!</v>
      </c>
    </row>
    <row r="43" spans="2:8">
      <c r="B43" s="58" t="s">
        <v>169</v>
      </c>
      <c r="C43" s="133">
        <f>C44</f>
        <v>111218.27</v>
      </c>
      <c r="D43" s="133">
        <f t="shared" ref="D43:F43" si="19">D44</f>
        <v>141300</v>
      </c>
      <c r="E43" s="78">
        <f t="shared" si="19"/>
        <v>12534.37</v>
      </c>
      <c r="F43" s="134">
        <f t="shared" si="19"/>
        <v>15229.04</v>
      </c>
      <c r="G43" s="185">
        <f t="shared" si="2"/>
        <v>0.13692930127397235</v>
      </c>
      <c r="H43" s="185">
        <f t="shared" si="3"/>
        <v>1.2149824841615493</v>
      </c>
    </row>
    <row r="44" spans="2:8">
      <c r="B44" s="55" t="s">
        <v>170</v>
      </c>
      <c r="C44" s="121">
        <v>111218.27</v>
      </c>
      <c r="D44" s="121">
        <v>141300</v>
      </c>
      <c r="E44" s="129">
        <v>12534.37</v>
      </c>
      <c r="F44" s="122">
        <v>15229.04</v>
      </c>
      <c r="G44" s="207">
        <f t="shared" si="2"/>
        <v>0.13692930127397235</v>
      </c>
      <c r="H44" s="207">
        <f t="shared" si="3"/>
        <v>1.2149824841615493</v>
      </c>
    </row>
    <row r="45" spans="2:8" ht="25.5">
      <c r="B45" s="58" t="s">
        <v>171</v>
      </c>
      <c r="C45" s="134">
        <f>C46</f>
        <v>618.59</v>
      </c>
      <c r="D45" s="134">
        <f t="shared" ref="D45:F45" si="20">D46</f>
        <v>650</v>
      </c>
      <c r="E45" s="134">
        <f t="shared" si="20"/>
        <v>2000</v>
      </c>
      <c r="F45" s="134">
        <f t="shared" si="20"/>
        <v>1276.3399999999999</v>
      </c>
      <c r="G45" s="185">
        <f t="shared" si="2"/>
        <v>2.0633052587335712</v>
      </c>
      <c r="H45" s="185">
        <f t="shared" si="3"/>
        <v>0.6381699999999999</v>
      </c>
    </row>
    <row r="46" spans="2:8">
      <c r="B46" s="56" t="s">
        <v>172</v>
      </c>
      <c r="C46" s="122">
        <v>618.59</v>
      </c>
      <c r="D46" s="122">
        <v>650</v>
      </c>
      <c r="E46" s="122">
        <v>2000</v>
      </c>
      <c r="F46" s="122">
        <v>1276.3399999999999</v>
      </c>
      <c r="G46" s="207">
        <f t="shared" si="2"/>
        <v>2.0633052587335712</v>
      </c>
      <c r="H46" s="207">
        <f t="shared" si="3"/>
        <v>0.6381699999999999</v>
      </c>
    </row>
    <row r="47" spans="2:8" s="53" customFormat="1">
      <c r="B47" s="60" t="s">
        <v>178</v>
      </c>
      <c r="C47" s="134">
        <f>C48</f>
        <v>0</v>
      </c>
      <c r="D47" s="134">
        <f t="shared" ref="D47:F47" si="21">D48</f>
        <v>0</v>
      </c>
      <c r="E47" s="134">
        <f t="shared" si="21"/>
        <v>0</v>
      </c>
      <c r="F47" s="134">
        <f t="shared" si="21"/>
        <v>0</v>
      </c>
      <c r="G47" s="207" t="e">
        <f t="shared" si="2"/>
        <v>#DIV/0!</v>
      </c>
      <c r="H47" s="207"/>
    </row>
    <row r="48" spans="2:8" s="53" customFormat="1">
      <c r="B48" s="56" t="s">
        <v>174</v>
      </c>
      <c r="C48" s="122">
        <v>0</v>
      </c>
      <c r="D48" s="122">
        <v>0</v>
      </c>
      <c r="E48" s="122">
        <v>0</v>
      </c>
      <c r="F48" s="122">
        <v>0</v>
      </c>
      <c r="G48" s="207" t="e">
        <f t="shared" si="2"/>
        <v>#DIV/0!</v>
      </c>
      <c r="H48" s="207"/>
    </row>
    <row r="49" spans="2:8">
      <c r="B49" s="58" t="s">
        <v>176</v>
      </c>
      <c r="C49" s="134">
        <f>C50</f>
        <v>-351398.48000000045</v>
      </c>
      <c r="D49" s="134">
        <f t="shared" ref="D49:F49" si="22">D50</f>
        <v>1054087.7299999986</v>
      </c>
      <c r="E49" s="134">
        <f t="shared" si="22"/>
        <v>1054087.7300000004</v>
      </c>
      <c r="F49" s="134">
        <f t="shared" si="22"/>
        <v>-1562158.7100000009</v>
      </c>
      <c r="G49" s="185">
        <f t="shared" si="2"/>
        <v>4.4455477155165806</v>
      </c>
      <c r="H49" s="185">
        <f t="shared" si="3"/>
        <v>-1.482000658522038</v>
      </c>
    </row>
    <row r="50" spans="2:8">
      <c r="B50" s="56" t="s">
        <v>177</v>
      </c>
      <c r="C50" s="138">
        <f t="shared" ref="C50:E50" si="23">C6-C28</f>
        <v>-351398.48000000045</v>
      </c>
      <c r="D50" s="138">
        <f t="shared" si="23"/>
        <v>1054087.7299999986</v>
      </c>
      <c r="E50" s="138">
        <f t="shared" si="23"/>
        <v>1054087.7300000004</v>
      </c>
      <c r="F50" s="138">
        <f>F6-F28</f>
        <v>-1562158.7100000009</v>
      </c>
      <c r="G50" s="207">
        <f t="shared" si="2"/>
        <v>4.4455477155165806</v>
      </c>
      <c r="H50" s="207">
        <f t="shared" si="3"/>
        <v>-1.482000658522038</v>
      </c>
    </row>
  </sheetData>
  <sheetProtection password="C60B" sheet="1" objects="1" scenarios="1"/>
  <customSheetViews>
    <customSheetView guid="{62107B86-2087-4D05-8523-B0ADE90AD5C2}" fitToPage="1">
      <selection activeCell="C4" sqref="C4:F4"/>
      <pageMargins left="0.7" right="0.7" top="0.75" bottom="0.75" header="0.3" footer="0.3"/>
      <pageSetup paperSize="9" scale="73" fitToHeight="0" orientation="landscape" r:id="rId1"/>
    </customSheetView>
  </customSheetViews>
  <mergeCells count="1">
    <mergeCell ref="B2:H2"/>
  </mergeCells>
  <pageMargins left="0.7" right="0.7" top="0.75" bottom="0.75" header="0.3" footer="0.3"/>
  <pageSetup paperSize="9" scale="73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"/>
  <sheetViews>
    <sheetView workbookViewId="0">
      <selection activeCell="F9" sqref="F9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9"/>
      <c r="C1" s="9"/>
      <c r="D1" s="9"/>
      <c r="E1" s="9"/>
      <c r="F1" s="2"/>
      <c r="G1" s="2"/>
      <c r="H1" s="2"/>
    </row>
    <row r="2" spans="2:8" ht="15.75" customHeight="1">
      <c r="B2" s="247" t="s">
        <v>37</v>
      </c>
      <c r="C2" s="247"/>
      <c r="D2" s="247"/>
      <c r="E2" s="247"/>
      <c r="F2" s="247"/>
      <c r="G2" s="247"/>
      <c r="H2" s="247"/>
    </row>
    <row r="3" spans="2:8" ht="18">
      <c r="B3" s="9"/>
      <c r="C3" s="9"/>
      <c r="D3" s="9"/>
      <c r="E3" s="9"/>
      <c r="F3" s="2"/>
      <c r="G3" s="2"/>
      <c r="H3" s="2"/>
    </row>
    <row r="4" spans="2:8" ht="25.5">
      <c r="B4" s="19" t="s">
        <v>8</v>
      </c>
      <c r="C4" s="104" t="s">
        <v>228</v>
      </c>
      <c r="D4" s="104" t="s">
        <v>223</v>
      </c>
      <c r="E4" s="104" t="s">
        <v>224</v>
      </c>
      <c r="F4" s="104" t="s">
        <v>229</v>
      </c>
      <c r="G4" s="19" t="s">
        <v>17</v>
      </c>
      <c r="H4" s="19" t="s">
        <v>38</v>
      </c>
    </row>
    <row r="5" spans="2:8"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 t="s">
        <v>19</v>
      </c>
      <c r="H5" s="19" t="s">
        <v>20</v>
      </c>
    </row>
    <row r="6" spans="2:8" ht="15.75" customHeight="1">
      <c r="B6" s="3" t="s">
        <v>9</v>
      </c>
      <c r="C6" s="133">
        <f>C7</f>
        <v>9144401.7100000009</v>
      </c>
      <c r="D6" s="133">
        <f t="shared" ref="D6:F7" si="0">D7</f>
        <v>11116966.560000001</v>
      </c>
      <c r="E6" s="133">
        <f t="shared" si="0"/>
        <v>11301759.51</v>
      </c>
      <c r="F6" s="134">
        <f t="shared" si="0"/>
        <v>11270787.57</v>
      </c>
      <c r="G6" s="185">
        <f>F6/C6</f>
        <v>1.2325341698051888</v>
      </c>
      <c r="H6" s="185">
        <f>F6/E6</f>
        <v>0.9972595470667559</v>
      </c>
    </row>
    <row r="7" spans="2:8" ht="15.75" customHeight="1">
      <c r="B7" s="3" t="s">
        <v>179</v>
      </c>
      <c r="C7" s="135">
        <f>C8</f>
        <v>9144401.7100000009</v>
      </c>
      <c r="D7" s="135">
        <f t="shared" si="0"/>
        <v>11116966.560000001</v>
      </c>
      <c r="E7" s="135">
        <f t="shared" si="0"/>
        <v>11301759.51</v>
      </c>
      <c r="F7" s="136">
        <f t="shared" si="0"/>
        <v>11270787.57</v>
      </c>
      <c r="G7" s="186">
        <f t="shared" ref="G7:G8" si="1">F7/C7</f>
        <v>1.2325341698051888</v>
      </c>
      <c r="H7" s="186">
        <f t="shared" ref="H7:H8" si="2">F7/E7</f>
        <v>0.9972595470667559</v>
      </c>
    </row>
    <row r="8" spans="2:8">
      <c r="B8" s="70" t="s">
        <v>180</v>
      </c>
      <c r="C8" s="124">
        <v>9144401.7100000009</v>
      </c>
      <c r="D8" s="124">
        <v>11116966.560000001</v>
      </c>
      <c r="E8" s="124">
        <v>11301759.51</v>
      </c>
      <c r="F8" s="126">
        <v>11270787.57</v>
      </c>
      <c r="G8" s="127">
        <f t="shared" si="1"/>
        <v>1.2325341698051888</v>
      </c>
      <c r="H8" s="127">
        <f t="shared" si="2"/>
        <v>0.9972595470667559</v>
      </c>
    </row>
  </sheetData>
  <sheetProtection password="C60B" sheet="1" objects="1" scenarios="1"/>
  <customSheetViews>
    <customSheetView guid="{62107B86-2087-4D05-8523-B0ADE90AD5C2}" fitToPage="1">
      <selection activeCell="E36" sqref="E36"/>
      <pageMargins left="0.7" right="0.7" top="0.75" bottom="0.75" header="0.3" footer="0.3"/>
      <pageSetup paperSize="9" scale="73" orientation="landscape" r:id="rId1"/>
    </customSheetView>
  </customSheetViews>
  <mergeCells count="1">
    <mergeCell ref="B2:H2"/>
  </mergeCells>
  <pageMargins left="0.7" right="0.7" top="0.75" bottom="0.75" header="0.3" footer="0.3"/>
  <pageSetup paperSize="9" scale="73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J18" sqref="J18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2:12" ht="18" customHeight="1">
      <c r="B2" s="247" t="s">
        <v>54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2:12" ht="15.75" customHeight="1">
      <c r="B3" s="247" t="s">
        <v>35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</row>
    <row r="4" spans="2:12" ht="18">
      <c r="B4" s="9"/>
      <c r="C4" s="9"/>
      <c r="D4" s="9"/>
      <c r="E4" s="9"/>
      <c r="F4" s="9"/>
      <c r="G4" s="9"/>
      <c r="H4" s="9"/>
      <c r="I4" s="9"/>
      <c r="J4" s="2"/>
      <c r="K4" s="2"/>
      <c r="L4" s="2"/>
    </row>
    <row r="5" spans="2:12" ht="25.5" customHeight="1">
      <c r="B5" s="248" t="s">
        <v>8</v>
      </c>
      <c r="C5" s="249"/>
      <c r="D5" s="249"/>
      <c r="E5" s="249"/>
      <c r="F5" s="250"/>
      <c r="G5" s="104" t="s">
        <v>228</v>
      </c>
      <c r="H5" s="104" t="s">
        <v>223</v>
      </c>
      <c r="I5" s="104" t="s">
        <v>224</v>
      </c>
      <c r="J5" s="104" t="s">
        <v>229</v>
      </c>
      <c r="K5" s="20" t="s">
        <v>17</v>
      </c>
      <c r="L5" s="20" t="s">
        <v>38</v>
      </c>
    </row>
    <row r="6" spans="2:12" ht="15.75" customHeight="1">
      <c r="B6" s="248">
        <v>1</v>
      </c>
      <c r="C6" s="249"/>
      <c r="D6" s="249"/>
      <c r="E6" s="249"/>
      <c r="F6" s="250"/>
      <c r="G6" s="20">
        <v>2</v>
      </c>
      <c r="H6" s="20">
        <v>3</v>
      </c>
      <c r="I6" s="20">
        <v>4</v>
      </c>
      <c r="J6" s="20">
        <v>5</v>
      </c>
      <c r="K6" s="20" t="s">
        <v>19</v>
      </c>
      <c r="L6" s="20" t="s">
        <v>20</v>
      </c>
    </row>
    <row r="7" spans="2:12" s="66" customFormat="1">
      <c r="B7" s="71"/>
      <c r="C7" s="15"/>
      <c r="D7" s="15"/>
      <c r="E7" s="15"/>
      <c r="F7" s="63" t="s">
        <v>183</v>
      </c>
      <c r="G7" s="131">
        <f>G8</f>
        <v>0</v>
      </c>
      <c r="H7" s="131">
        <f t="shared" ref="H7:J7" si="0">H8</f>
        <v>0</v>
      </c>
      <c r="I7" s="131">
        <f t="shared" si="0"/>
        <v>0</v>
      </c>
      <c r="J7" s="132">
        <f t="shared" si="0"/>
        <v>0</v>
      </c>
      <c r="K7" s="118" t="e">
        <f>J7/G7</f>
        <v>#DIV/0!</v>
      </c>
      <c r="L7" s="118"/>
    </row>
    <row r="8" spans="2:12" ht="25.5">
      <c r="B8" s="71">
        <v>8</v>
      </c>
      <c r="C8" s="15"/>
      <c r="D8" s="15"/>
      <c r="E8" s="15"/>
      <c r="F8" s="62" t="s">
        <v>10</v>
      </c>
      <c r="G8" s="133">
        <f>G9</f>
        <v>0</v>
      </c>
      <c r="H8" s="133">
        <f t="shared" ref="H8:J10" si="1">H9</f>
        <v>0</v>
      </c>
      <c r="I8" s="133">
        <f t="shared" si="1"/>
        <v>0</v>
      </c>
      <c r="J8" s="134">
        <f t="shared" si="1"/>
        <v>0</v>
      </c>
      <c r="K8" s="119" t="e">
        <f t="shared" ref="K8:K19" si="2">J8/G8</f>
        <v>#DIV/0!</v>
      </c>
      <c r="L8" s="119"/>
    </row>
    <row r="9" spans="2:12">
      <c r="B9" s="68"/>
      <c r="C9" s="15">
        <v>84</v>
      </c>
      <c r="D9" s="15"/>
      <c r="E9" s="15"/>
      <c r="F9" s="38" t="s">
        <v>15</v>
      </c>
      <c r="G9" s="135">
        <f>G10</f>
        <v>0</v>
      </c>
      <c r="H9" s="135">
        <f t="shared" si="1"/>
        <v>0</v>
      </c>
      <c r="I9" s="135">
        <f t="shared" si="1"/>
        <v>0</v>
      </c>
      <c r="J9" s="136">
        <f t="shared" si="1"/>
        <v>0</v>
      </c>
      <c r="K9" s="120" t="e">
        <f t="shared" si="2"/>
        <v>#DIV/0!</v>
      </c>
      <c r="L9" s="120"/>
    </row>
    <row r="10" spans="2:12" ht="51">
      <c r="B10" s="68"/>
      <c r="C10" s="69"/>
      <c r="D10" s="69">
        <v>844</v>
      </c>
      <c r="E10" s="69"/>
      <c r="F10" s="41" t="s">
        <v>150</v>
      </c>
      <c r="G10" s="137">
        <f>G11</f>
        <v>0</v>
      </c>
      <c r="H10" s="137">
        <f t="shared" si="1"/>
        <v>0</v>
      </c>
      <c r="I10" s="137">
        <f t="shared" si="1"/>
        <v>0</v>
      </c>
      <c r="J10" s="138">
        <f t="shared" si="1"/>
        <v>0</v>
      </c>
      <c r="K10" s="123" t="e">
        <f t="shared" si="2"/>
        <v>#DIV/0!</v>
      </c>
      <c r="L10" s="123"/>
    </row>
    <row r="11" spans="2:12" ht="38.25">
      <c r="B11" s="68"/>
      <c r="C11" s="68"/>
      <c r="D11" s="68"/>
      <c r="E11" s="68">
        <v>8443</v>
      </c>
      <c r="F11" s="44" t="s">
        <v>72</v>
      </c>
      <c r="G11" s="124">
        <v>0</v>
      </c>
      <c r="H11" s="124">
        <v>0</v>
      </c>
      <c r="I11" s="124">
        <v>0</v>
      </c>
      <c r="J11" s="126">
        <v>0</v>
      </c>
      <c r="K11" s="127" t="e">
        <f t="shared" si="2"/>
        <v>#DIV/0!</v>
      </c>
      <c r="L11" s="127"/>
    </row>
    <row r="12" spans="2:12" s="72" customFormat="1">
      <c r="B12" s="74"/>
      <c r="C12" s="74"/>
      <c r="D12" s="74"/>
      <c r="E12" s="74"/>
      <c r="F12" s="44"/>
      <c r="G12" s="124"/>
      <c r="H12" s="124"/>
      <c r="I12" s="124"/>
      <c r="J12" s="126"/>
      <c r="K12" s="127"/>
      <c r="L12" s="127"/>
    </row>
    <row r="13" spans="2:12">
      <c r="B13" s="4"/>
      <c r="C13" s="4"/>
      <c r="D13" s="4"/>
      <c r="E13" s="5"/>
      <c r="F13" s="63" t="s">
        <v>184</v>
      </c>
      <c r="G13" s="131">
        <f>G14</f>
        <v>235957.56</v>
      </c>
      <c r="H13" s="131">
        <f t="shared" ref="H13:J13" si="3">H14</f>
        <v>132921.32</v>
      </c>
      <c r="I13" s="131">
        <f t="shared" si="3"/>
        <v>130414.26</v>
      </c>
      <c r="J13" s="132">
        <f t="shared" si="3"/>
        <v>130414.26</v>
      </c>
      <c r="K13" s="118">
        <f t="shared" si="2"/>
        <v>0.55270218932591098</v>
      </c>
      <c r="L13" s="118">
        <f t="shared" ref="L13:L19" si="4">J13/I13</f>
        <v>1</v>
      </c>
    </row>
    <row r="14" spans="2:12" ht="25.5">
      <c r="B14" s="67">
        <v>5</v>
      </c>
      <c r="C14" s="67"/>
      <c r="D14" s="71"/>
      <c r="E14" s="42"/>
      <c r="F14" s="65" t="s">
        <v>11</v>
      </c>
      <c r="G14" s="133">
        <f>G15</f>
        <v>235957.56</v>
      </c>
      <c r="H14" s="133">
        <f t="shared" ref="H14:J14" si="5">H15</f>
        <v>132921.32</v>
      </c>
      <c r="I14" s="133">
        <f t="shared" si="5"/>
        <v>130414.26</v>
      </c>
      <c r="J14" s="134">
        <f t="shared" si="5"/>
        <v>130414.26</v>
      </c>
      <c r="K14" s="119">
        <f t="shared" si="2"/>
        <v>0.55270218932591098</v>
      </c>
      <c r="L14" s="119">
        <f t="shared" si="4"/>
        <v>1</v>
      </c>
    </row>
    <row r="15" spans="2:12" ht="38.25">
      <c r="B15" s="34"/>
      <c r="C15" s="33">
        <v>54</v>
      </c>
      <c r="D15" s="15"/>
      <c r="E15" s="37"/>
      <c r="F15" s="61" t="s">
        <v>16</v>
      </c>
      <c r="G15" s="135">
        <f>G16+G18</f>
        <v>235957.56</v>
      </c>
      <c r="H15" s="135">
        <f t="shared" ref="H15:J15" si="6">H16+H18</f>
        <v>132921.32</v>
      </c>
      <c r="I15" s="77">
        <f t="shared" si="6"/>
        <v>130414.26</v>
      </c>
      <c r="J15" s="136">
        <f t="shared" si="6"/>
        <v>130414.26</v>
      </c>
      <c r="K15" s="120">
        <f t="shared" si="2"/>
        <v>0.55270218932591098</v>
      </c>
      <c r="L15" s="120">
        <f t="shared" si="4"/>
        <v>1</v>
      </c>
    </row>
    <row r="16" spans="2:12" ht="63.75">
      <c r="B16" s="34"/>
      <c r="C16" s="34"/>
      <c r="D16" s="69">
        <v>542</v>
      </c>
      <c r="E16" s="36"/>
      <c r="F16" s="64" t="s">
        <v>157</v>
      </c>
      <c r="G16" s="137">
        <f>G17</f>
        <v>130461.92</v>
      </c>
      <c r="H16" s="137">
        <f t="shared" ref="H16:J16" si="7">H17</f>
        <v>132921.32</v>
      </c>
      <c r="I16" s="46">
        <f t="shared" si="7"/>
        <v>130414.26</v>
      </c>
      <c r="J16" s="138">
        <f t="shared" si="7"/>
        <v>130414.26</v>
      </c>
      <c r="K16" s="123">
        <f t="shared" si="2"/>
        <v>0.99963468267215438</v>
      </c>
      <c r="L16" s="123">
        <f t="shared" si="4"/>
        <v>1</v>
      </c>
    </row>
    <row r="17" spans="2:12" ht="26.25">
      <c r="B17" s="34"/>
      <c r="C17" s="34"/>
      <c r="D17" s="69"/>
      <c r="E17" s="43">
        <v>5422</v>
      </c>
      <c r="F17" s="45" t="s">
        <v>138</v>
      </c>
      <c r="G17" s="124">
        <v>130461.92</v>
      </c>
      <c r="H17" s="124">
        <v>132921.32</v>
      </c>
      <c r="I17" s="130">
        <v>130414.26</v>
      </c>
      <c r="J17" s="126">
        <v>130414.26</v>
      </c>
      <c r="K17" s="127">
        <f t="shared" si="2"/>
        <v>0.99963468267215438</v>
      </c>
      <c r="L17" s="127">
        <f t="shared" si="4"/>
        <v>1</v>
      </c>
    </row>
    <row r="18" spans="2:12" ht="63.75">
      <c r="B18" s="34"/>
      <c r="C18" s="34"/>
      <c r="D18" s="69">
        <v>544</v>
      </c>
      <c r="E18" s="36"/>
      <c r="F18" s="41" t="s">
        <v>158</v>
      </c>
      <c r="G18" s="137">
        <f>G19</f>
        <v>105495.64</v>
      </c>
      <c r="H18" s="137">
        <f t="shared" ref="H18:J18" si="8">H19</f>
        <v>0</v>
      </c>
      <c r="I18" s="137">
        <f t="shared" si="8"/>
        <v>0</v>
      </c>
      <c r="J18" s="138">
        <f t="shared" si="8"/>
        <v>0</v>
      </c>
      <c r="K18" s="123">
        <f t="shared" si="2"/>
        <v>0</v>
      </c>
      <c r="L18" s="123" t="e">
        <f t="shared" si="4"/>
        <v>#DIV/0!</v>
      </c>
    </row>
    <row r="19" spans="2:12" ht="39">
      <c r="B19" s="34"/>
      <c r="C19" s="34"/>
      <c r="D19" s="69"/>
      <c r="E19" s="43">
        <v>5443</v>
      </c>
      <c r="F19" s="45" t="s">
        <v>139</v>
      </c>
      <c r="G19" s="128">
        <v>105495.64</v>
      </c>
      <c r="H19" s="128">
        <v>0</v>
      </c>
      <c r="I19" s="128">
        <v>0</v>
      </c>
      <c r="J19" s="128">
        <v>0</v>
      </c>
      <c r="K19" s="189">
        <f t="shared" si="2"/>
        <v>0</v>
      </c>
      <c r="L19" s="189" t="e">
        <f t="shared" si="4"/>
        <v>#DIV/0!</v>
      </c>
    </row>
  </sheetData>
  <sheetProtection password="C60B" sheet="1" objects="1" scenarios="1"/>
  <customSheetViews>
    <customSheetView guid="{62107B86-2087-4D05-8523-B0ADE90AD5C2}" fitToPage="1">
      <selection activeCell="I21" sqref="I21"/>
      <pageMargins left="0.7" right="0.7" top="0.75" bottom="0.75" header="0.3" footer="0.3"/>
      <pageSetup paperSize="9" scale="66" fitToHeight="0" orientation="landscape" r:id="rId1"/>
    </customSheetView>
  </customSheetViews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"/>
  <sheetViews>
    <sheetView workbookViewId="0">
      <selection activeCell="F13" sqref="F13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9"/>
      <c r="C1" s="9"/>
      <c r="D1" s="9"/>
      <c r="E1" s="9"/>
      <c r="F1" s="2"/>
      <c r="G1" s="2"/>
      <c r="H1" s="2"/>
    </row>
    <row r="2" spans="2:8" ht="15.75" customHeight="1">
      <c r="B2" s="247" t="s">
        <v>36</v>
      </c>
      <c r="C2" s="247"/>
      <c r="D2" s="247"/>
      <c r="E2" s="247"/>
      <c r="F2" s="247"/>
      <c r="G2" s="247"/>
      <c r="H2" s="247"/>
    </row>
    <row r="3" spans="2:8" ht="18">
      <c r="B3" s="9"/>
      <c r="C3" s="9"/>
      <c r="D3" s="9"/>
      <c r="E3" s="9"/>
      <c r="F3" s="2"/>
      <c r="G3" s="2"/>
      <c r="H3" s="2"/>
    </row>
    <row r="4" spans="2:8" ht="25.5">
      <c r="B4" s="19" t="s">
        <v>8</v>
      </c>
      <c r="C4" s="104" t="s">
        <v>228</v>
      </c>
      <c r="D4" s="104" t="s">
        <v>223</v>
      </c>
      <c r="E4" s="104" t="s">
        <v>224</v>
      </c>
      <c r="F4" s="104" t="s">
        <v>229</v>
      </c>
      <c r="G4" s="19" t="s">
        <v>17</v>
      </c>
      <c r="H4" s="19" t="s">
        <v>38</v>
      </c>
    </row>
    <row r="5" spans="2:8"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 t="s">
        <v>19</v>
      </c>
      <c r="H5" s="19" t="s">
        <v>20</v>
      </c>
    </row>
    <row r="6" spans="2:8">
      <c r="B6" s="73" t="s">
        <v>181</v>
      </c>
      <c r="C6" s="133">
        <f>C7</f>
        <v>0</v>
      </c>
      <c r="D6" s="133">
        <f t="shared" ref="D6:F7" si="0">D7</f>
        <v>0</v>
      </c>
      <c r="E6" s="78">
        <f t="shared" si="0"/>
        <v>0</v>
      </c>
      <c r="F6" s="134">
        <f t="shared" si="0"/>
        <v>0</v>
      </c>
      <c r="G6" s="191" t="e">
        <f>F6/C6</f>
        <v>#DIV/0!</v>
      </c>
      <c r="H6" s="191"/>
    </row>
    <row r="7" spans="2:8">
      <c r="B7" s="33" t="s">
        <v>178</v>
      </c>
      <c r="C7" s="135">
        <f>C8</f>
        <v>0</v>
      </c>
      <c r="D7" s="135">
        <f t="shared" si="0"/>
        <v>0</v>
      </c>
      <c r="E7" s="135">
        <f t="shared" si="0"/>
        <v>0</v>
      </c>
      <c r="F7" s="136">
        <f t="shared" si="0"/>
        <v>0</v>
      </c>
      <c r="G7" s="120" t="e">
        <f t="shared" ref="G7:G15" si="1">F7/C7</f>
        <v>#DIV/0!</v>
      </c>
      <c r="H7" s="120"/>
    </row>
    <row r="8" spans="2:8">
      <c r="B8" s="76" t="s">
        <v>185</v>
      </c>
      <c r="C8" s="124">
        <v>0</v>
      </c>
      <c r="D8" s="124">
        <v>0</v>
      </c>
      <c r="E8" s="124">
        <v>0</v>
      </c>
      <c r="F8" s="126">
        <v>0</v>
      </c>
      <c r="G8" s="127" t="e">
        <f t="shared" si="1"/>
        <v>#DIV/0!</v>
      </c>
      <c r="H8" s="127"/>
    </row>
    <row r="9" spans="2:8">
      <c r="B9" s="76"/>
      <c r="C9" s="124"/>
      <c r="D9" s="124"/>
      <c r="E9" s="124"/>
      <c r="F9" s="126"/>
      <c r="G9" s="127"/>
      <c r="H9" s="127"/>
    </row>
    <row r="10" spans="2:8">
      <c r="B10" s="73" t="s">
        <v>182</v>
      </c>
      <c r="C10" s="133">
        <f>C11+C14</f>
        <v>235957.56</v>
      </c>
      <c r="D10" s="133">
        <f t="shared" ref="D10:F10" si="2">D11+D14</f>
        <v>132921.32</v>
      </c>
      <c r="E10" s="133">
        <f t="shared" si="2"/>
        <v>130414.26</v>
      </c>
      <c r="F10" s="134">
        <f t="shared" si="2"/>
        <v>130414.26</v>
      </c>
      <c r="G10" s="119">
        <f t="shared" si="1"/>
        <v>0.55270218932591098</v>
      </c>
      <c r="H10" s="119">
        <f t="shared" ref="H10:H15" si="3">F10/E10</f>
        <v>1</v>
      </c>
    </row>
    <row r="11" spans="2:8">
      <c r="B11" s="40" t="s">
        <v>33</v>
      </c>
      <c r="C11" s="135">
        <f>C12+C13</f>
        <v>130461.92</v>
      </c>
      <c r="D11" s="135">
        <f t="shared" ref="D11:F11" si="4">D12+D13</f>
        <v>130418.81</v>
      </c>
      <c r="E11" s="77">
        <f t="shared" si="4"/>
        <v>130414.26</v>
      </c>
      <c r="F11" s="136">
        <f t="shared" si="4"/>
        <v>130414.26</v>
      </c>
      <c r="G11" s="120">
        <f t="shared" si="1"/>
        <v>0.99963468267215438</v>
      </c>
      <c r="H11" s="120">
        <f t="shared" si="3"/>
        <v>1</v>
      </c>
    </row>
    <row r="12" spans="2:8">
      <c r="B12" s="75" t="s">
        <v>186</v>
      </c>
      <c r="C12" s="121">
        <v>0</v>
      </c>
      <c r="D12" s="121">
        <v>0</v>
      </c>
      <c r="E12" s="129">
        <v>0</v>
      </c>
      <c r="F12" s="122">
        <v>0</v>
      </c>
      <c r="G12" s="123"/>
      <c r="H12" s="123"/>
    </row>
    <row r="13" spans="2:8">
      <c r="B13" s="75" t="s">
        <v>187</v>
      </c>
      <c r="C13" s="121">
        <v>130461.92</v>
      </c>
      <c r="D13" s="121">
        <v>130418.81</v>
      </c>
      <c r="E13" s="129">
        <v>130414.26</v>
      </c>
      <c r="F13" s="122">
        <v>130414.26</v>
      </c>
      <c r="G13" s="123">
        <f t="shared" si="1"/>
        <v>0.99963468267215438</v>
      </c>
      <c r="H13" s="123">
        <f t="shared" si="3"/>
        <v>1</v>
      </c>
    </row>
    <row r="14" spans="2:8">
      <c r="B14" s="40" t="s">
        <v>32</v>
      </c>
      <c r="C14" s="135">
        <f>C15</f>
        <v>105495.64</v>
      </c>
      <c r="D14" s="135">
        <f t="shared" ref="D14:F14" si="5">D15</f>
        <v>2502.5100000000002</v>
      </c>
      <c r="E14" s="77">
        <f t="shared" si="5"/>
        <v>0</v>
      </c>
      <c r="F14" s="136">
        <f t="shared" si="5"/>
        <v>0</v>
      </c>
      <c r="G14" s="120">
        <f t="shared" si="1"/>
        <v>0</v>
      </c>
      <c r="H14" s="120" t="e">
        <f t="shared" si="3"/>
        <v>#DIV/0!</v>
      </c>
    </row>
    <row r="15" spans="2:8">
      <c r="B15" s="75" t="s">
        <v>162</v>
      </c>
      <c r="C15" s="121">
        <v>105495.64</v>
      </c>
      <c r="D15" s="121">
        <v>2502.5100000000002</v>
      </c>
      <c r="E15" s="129">
        <v>0</v>
      </c>
      <c r="F15" s="122">
        <v>0</v>
      </c>
      <c r="G15" s="123">
        <f t="shared" si="1"/>
        <v>0</v>
      </c>
      <c r="H15" s="123" t="e">
        <f t="shared" si="3"/>
        <v>#DIV/0!</v>
      </c>
    </row>
  </sheetData>
  <sheetProtection password="C60B" sheet="1" objects="1" scenarios="1"/>
  <customSheetViews>
    <customSheetView guid="{62107B86-2087-4D05-8523-B0ADE90AD5C2}" fitToPage="1">
      <selection activeCell="F26" sqref="F26"/>
      <pageMargins left="0.7" right="0.7" top="0.75" bottom="0.75" header="0.3" footer="0.3"/>
      <pageSetup paperSize="9" scale="73" fitToHeight="0" orientation="landscape" r:id="rId1"/>
    </customSheetView>
  </customSheetViews>
  <mergeCells count="1">
    <mergeCell ref="B2:H2"/>
  </mergeCells>
  <pageMargins left="0.7" right="0.7" top="0.75" bottom="0.75" header="0.3" footer="0.3"/>
  <pageSetup paperSize="9" scale="73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workbookViewId="0">
      <selection activeCell="H15" sqref="H15"/>
    </sheetView>
  </sheetViews>
  <sheetFormatPr defaultRowHeight="15"/>
  <cols>
    <col min="2" max="2" width="7.42578125" bestFit="1" customWidth="1"/>
    <col min="3" max="3" width="8.42578125" bestFit="1" customWidth="1"/>
    <col min="4" max="4" width="33.7109375" customWidth="1"/>
    <col min="5" max="8" width="25.28515625" customWidth="1"/>
    <col min="9" max="10" width="15.7109375" style="79" customWidth="1"/>
  </cols>
  <sheetData>
    <row r="1" spans="1:10" ht="15.75">
      <c r="A1" s="247" t="s">
        <v>188</v>
      </c>
      <c r="B1" s="247"/>
      <c r="C1" s="247"/>
      <c r="D1" s="247"/>
      <c r="E1" s="247"/>
      <c r="F1" s="247"/>
      <c r="G1" s="247"/>
      <c r="H1" s="247"/>
      <c r="I1" s="247"/>
      <c r="J1" s="81"/>
    </row>
    <row r="2" spans="1:10" ht="18" customHeight="1">
      <c r="A2" s="80"/>
      <c r="B2" s="80"/>
      <c r="C2" s="80"/>
      <c r="D2" s="80"/>
      <c r="E2" s="80"/>
      <c r="F2" s="80"/>
      <c r="G2" s="80"/>
      <c r="H2" s="81"/>
      <c r="I2" s="81"/>
    </row>
    <row r="3" spans="1:10" ht="15.75">
      <c r="A3" s="247" t="s">
        <v>12</v>
      </c>
      <c r="B3" s="270"/>
      <c r="C3" s="270"/>
      <c r="D3" s="270"/>
      <c r="E3" s="270"/>
      <c r="F3" s="270"/>
      <c r="G3" s="270"/>
      <c r="H3" s="270"/>
      <c r="I3" s="270"/>
      <c r="J3" s="81"/>
    </row>
    <row r="4" spans="1:10" s="79" customFormat="1" ht="15.75">
      <c r="A4" s="85"/>
      <c r="B4" s="86"/>
      <c r="C4" s="86"/>
      <c r="D4" s="86"/>
      <c r="E4" s="86"/>
      <c r="F4" s="86"/>
      <c r="G4" s="86"/>
      <c r="H4" s="86"/>
      <c r="I4" s="86"/>
      <c r="J4" s="81"/>
    </row>
    <row r="5" spans="1:10" ht="25.5" customHeight="1">
      <c r="A5" s="269" t="s">
        <v>8</v>
      </c>
      <c r="B5" s="269"/>
      <c r="C5" s="269"/>
      <c r="D5" s="269"/>
      <c r="E5" s="104" t="s">
        <v>228</v>
      </c>
      <c r="F5" s="104" t="s">
        <v>223</v>
      </c>
      <c r="G5" s="104" t="s">
        <v>224</v>
      </c>
      <c r="H5" s="104" t="s">
        <v>229</v>
      </c>
      <c r="I5" s="19" t="s">
        <v>17</v>
      </c>
      <c r="J5" s="19" t="s">
        <v>38</v>
      </c>
    </row>
    <row r="6" spans="1:10" ht="15" customHeight="1">
      <c r="A6" s="269">
        <v>1</v>
      </c>
      <c r="B6" s="269"/>
      <c r="C6" s="269"/>
      <c r="D6" s="269"/>
      <c r="E6" s="19">
        <v>2</v>
      </c>
      <c r="F6" s="19">
        <v>3</v>
      </c>
      <c r="G6" s="19">
        <v>4</v>
      </c>
      <c r="H6" s="19">
        <v>5</v>
      </c>
      <c r="I6" s="19" t="s">
        <v>19</v>
      </c>
      <c r="J6" s="19" t="s">
        <v>20</v>
      </c>
    </row>
    <row r="7" spans="1:10" s="79" customFormat="1" ht="15" customHeight="1">
      <c r="A7" s="271" t="s">
        <v>9</v>
      </c>
      <c r="B7" s="272"/>
      <c r="C7" s="272"/>
      <c r="D7" s="273"/>
      <c r="E7" s="90">
        <f>E9+E58+E65</f>
        <v>9144401.709999999</v>
      </c>
      <c r="F7" s="91">
        <f>F9+F58+F65</f>
        <v>11116966.560000001</v>
      </c>
      <c r="G7" s="91">
        <f>G9+G58+G65</f>
        <v>11301759.51</v>
      </c>
      <c r="H7" s="91">
        <f>H9+H58+H65</f>
        <v>11270787.57</v>
      </c>
      <c r="I7" s="192">
        <f>H7/E7</f>
        <v>1.232534169805189</v>
      </c>
      <c r="J7" s="192">
        <f>H7/G7</f>
        <v>0.9972595470667559</v>
      </c>
    </row>
    <row r="8" spans="1:10" s="79" customFormat="1" ht="15" customHeight="1">
      <c r="A8" s="263" t="s">
        <v>189</v>
      </c>
      <c r="B8" s="264"/>
      <c r="C8" s="265"/>
      <c r="D8" s="83" t="s">
        <v>190</v>
      </c>
      <c r="E8" s="193"/>
      <c r="F8" s="124"/>
      <c r="G8" s="124"/>
      <c r="H8" s="124"/>
      <c r="I8" s="119"/>
      <c r="J8" s="119"/>
    </row>
    <row r="9" spans="1:10" ht="26.25" customHeight="1">
      <c r="A9" s="263" t="s">
        <v>191</v>
      </c>
      <c r="B9" s="264"/>
      <c r="C9" s="265"/>
      <c r="D9" s="83" t="s">
        <v>192</v>
      </c>
      <c r="E9" s="133">
        <f>E10+E22+E29+E33+E50+E53</f>
        <v>8724251.6699999999</v>
      </c>
      <c r="F9" s="133">
        <f>F10+F22+F29+F33+F50</f>
        <v>8785710.5800000001</v>
      </c>
      <c r="G9" s="133">
        <f>G10+G22+G29+G33+G50</f>
        <v>10610504.310000001</v>
      </c>
      <c r="H9" s="133">
        <f>H10+H22+H29+H33+H50</f>
        <v>10629326.42</v>
      </c>
      <c r="I9" s="120">
        <f t="shared" ref="I9:I71" si="0">H9/E9</f>
        <v>1.2183654050869444</v>
      </c>
      <c r="J9" s="120">
        <f t="shared" ref="J9:J71" si="1">H9/G9</f>
        <v>1.0017739128556087</v>
      </c>
    </row>
    <row r="10" spans="1:10" s="14" customFormat="1" ht="30.75" customHeight="1">
      <c r="A10" s="257" t="s">
        <v>33</v>
      </c>
      <c r="B10" s="258"/>
      <c r="C10" s="259"/>
      <c r="D10" s="84"/>
      <c r="E10" s="196">
        <f>E11+E18</f>
        <v>7619230.7599999998</v>
      </c>
      <c r="F10" s="135">
        <f t="shared" ref="F10:H10" si="2">F11+F18</f>
        <v>7616972.1700000009</v>
      </c>
      <c r="G10" s="135">
        <f t="shared" si="2"/>
        <v>9499363.0600000005</v>
      </c>
      <c r="H10" s="135">
        <f t="shared" si="2"/>
        <v>9720512.8300000001</v>
      </c>
      <c r="I10" s="127">
        <f t="shared" si="0"/>
        <v>1.2757866425350268</v>
      </c>
      <c r="J10" s="127">
        <f t="shared" si="1"/>
        <v>1.0232804840285785</v>
      </c>
    </row>
    <row r="11" spans="1:10" s="21" customFormat="1" ht="15" customHeight="1">
      <c r="A11" s="266" t="s">
        <v>194</v>
      </c>
      <c r="B11" s="267"/>
      <c r="C11" s="268"/>
      <c r="D11" s="87"/>
      <c r="E11" s="196">
        <f>E12+E16</f>
        <v>7588369.6799999997</v>
      </c>
      <c r="F11" s="135">
        <f t="shared" ref="F11:H11" si="3">F12+F16</f>
        <v>7588556.7200000007</v>
      </c>
      <c r="G11" s="135">
        <f t="shared" si="3"/>
        <v>9470943.3200000003</v>
      </c>
      <c r="H11" s="135">
        <f t="shared" si="3"/>
        <v>9692093.0899999999</v>
      </c>
      <c r="I11" s="127">
        <f t="shared" si="0"/>
        <v>1.2772299583064066</v>
      </c>
      <c r="J11" s="127">
        <f t="shared" si="1"/>
        <v>1.0233503424662032</v>
      </c>
    </row>
    <row r="12" spans="1:10" s="21" customFormat="1" ht="15" customHeight="1">
      <c r="A12" s="251">
        <v>3</v>
      </c>
      <c r="B12" s="252"/>
      <c r="C12" s="253"/>
      <c r="D12" s="84" t="s">
        <v>4</v>
      </c>
      <c r="E12" s="197">
        <f>E13+E14+E15</f>
        <v>7588369.6799999997</v>
      </c>
      <c r="F12" s="137">
        <f>F13+F14+F15</f>
        <v>7588556.7200000007</v>
      </c>
      <c r="G12" s="137">
        <f t="shared" ref="G12:H12" si="4">G13+G14+G15</f>
        <v>9470943.3200000003</v>
      </c>
      <c r="H12" s="137">
        <f t="shared" si="4"/>
        <v>9692093.0899999999</v>
      </c>
      <c r="I12" s="120">
        <f t="shared" si="0"/>
        <v>1.2772299583064066</v>
      </c>
      <c r="J12" s="120">
        <f t="shared" si="1"/>
        <v>1.0233503424662032</v>
      </c>
    </row>
    <row r="13" spans="1:10" s="21" customFormat="1" ht="15" customHeight="1">
      <c r="A13" s="254">
        <v>31</v>
      </c>
      <c r="B13" s="255"/>
      <c r="C13" s="256"/>
      <c r="D13" s="82" t="s">
        <v>5</v>
      </c>
      <c r="E13" s="193">
        <v>5790265.8399999999</v>
      </c>
      <c r="F13" s="124">
        <v>5756571.2000000002</v>
      </c>
      <c r="G13" s="124">
        <v>7668237.9199999999</v>
      </c>
      <c r="H13" s="124">
        <v>7766424.8799999999</v>
      </c>
      <c r="I13" s="120">
        <f t="shared" si="0"/>
        <v>1.3412898638173754</v>
      </c>
      <c r="J13" s="120">
        <f t="shared" si="1"/>
        <v>1.0128043705769629</v>
      </c>
    </row>
    <row r="14" spans="1:10" s="21" customFormat="1" ht="15" customHeight="1">
      <c r="A14" s="254">
        <v>32</v>
      </c>
      <c r="B14" s="255"/>
      <c r="C14" s="256"/>
      <c r="D14" s="82" t="s">
        <v>14</v>
      </c>
      <c r="E14" s="193">
        <v>1789737.28</v>
      </c>
      <c r="F14" s="124">
        <v>1827792.52</v>
      </c>
      <c r="G14" s="124">
        <v>1798230.4</v>
      </c>
      <c r="H14" s="124">
        <v>1921457.4</v>
      </c>
      <c r="I14" s="123">
        <f t="shared" si="0"/>
        <v>1.0735974611871526</v>
      </c>
      <c r="J14" s="123">
        <f t="shared" si="1"/>
        <v>1.0685268139166149</v>
      </c>
    </row>
    <row r="15" spans="1:10" s="21" customFormat="1" ht="15" customHeight="1">
      <c r="A15" s="88">
        <v>34</v>
      </c>
      <c r="B15" s="89"/>
      <c r="C15" s="82"/>
      <c r="D15" s="82" t="s">
        <v>109</v>
      </c>
      <c r="E15" s="193">
        <v>8366.56</v>
      </c>
      <c r="F15" s="124">
        <v>4193</v>
      </c>
      <c r="G15" s="124">
        <v>4475</v>
      </c>
      <c r="H15" s="124">
        <v>4210.8100000000004</v>
      </c>
      <c r="I15" s="123">
        <f t="shared" si="0"/>
        <v>0.50329048019735723</v>
      </c>
      <c r="J15" s="123">
        <f t="shared" si="1"/>
        <v>0.94096312849162023</v>
      </c>
    </row>
    <row r="16" spans="1:10" s="21" customFormat="1" ht="26.25" customHeight="1">
      <c r="A16" s="251">
        <v>5</v>
      </c>
      <c r="B16" s="252"/>
      <c r="C16" s="253"/>
      <c r="D16" s="98" t="s">
        <v>11</v>
      </c>
      <c r="E16" s="198">
        <f>E17</f>
        <v>0</v>
      </c>
      <c r="F16" s="199">
        <f t="shared" ref="F16:H16" si="5">F17</f>
        <v>0</v>
      </c>
      <c r="G16" s="199">
        <f t="shared" si="5"/>
        <v>0</v>
      </c>
      <c r="H16" s="199">
        <f t="shared" si="5"/>
        <v>0</v>
      </c>
      <c r="I16" s="127" t="e">
        <f t="shared" si="0"/>
        <v>#DIV/0!</v>
      </c>
      <c r="J16" s="127"/>
    </row>
    <row r="17" spans="1:10" s="21" customFormat="1" ht="26.25" customHeight="1">
      <c r="A17" s="254">
        <v>54</v>
      </c>
      <c r="B17" s="255"/>
      <c r="C17" s="256"/>
      <c r="D17" s="97" t="s">
        <v>205</v>
      </c>
      <c r="E17" s="194">
        <v>0</v>
      </c>
      <c r="F17" s="195">
        <v>0</v>
      </c>
      <c r="G17" s="195">
        <v>0</v>
      </c>
      <c r="H17" s="195">
        <v>0</v>
      </c>
      <c r="I17" s="127" t="e">
        <f t="shared" si="0"/>
        <v>#DIV/0!</v>
      </c>
      <c r="J17" s="127"/>
    </row>
    <row r="18" spans="1:10" s="21" customFormat="1" ht="15" customHeight="1">
      <c r="A18" s="266" t="s">
        <v>195</v>
      </c>
      <c r="B18" s="267"/>
      <c r="C18" s="268"/>
      <c r="D18" s="82"/>
      <c r="E18" s="200">
        <f>E19</f>
        <v>30861.08</v>
      </c>
      <c r="F18" s="201">
        <f t="shared" ref="F18:H18" si="6">F19</f>
        <v>28415.45</v>
      </c>
      <c r="G18" s="201">
        <f t="shared" si="6"/>
        <v>28419.74</v>
      </c>
      <c r="H18" s="201">
        <f t="shared" si="6"/>
        <v>28419.74</v>
      </c>
      <c r="I18" s="120">
        <f t="shared" si="0"/>
        <v>0.92089259351908614</v>
      </c>
      <c r="J18" s="120">
        <f t="shared" si="1"/>
        <v>1</v>
      </c>
    </row>
    <row r="19" spans="1:10" s="21" customFormat="1" ht="15" customHeight="1">
      <c r="A19" s="251">
        <v>3</v>
      </c>
      <c r="B19" s="252"/>
      <c r="C19" s="253"/>
      <c r="D19" s="84" t="s">
        <v>4</v>
      </c>
      <c r="E19" s="202">
        <f>E20+E21</f>
        <v>30861.08</v>
      </c>
      <c r="F19" s="203">
        <f t="shared" ref="F19:H19" si="7">F20+F21</f>
        <v>28415.45</v>
      </c>
      <c r="G19" s="203">
        <f t="shared" si="7"/>
        <v>28419.74</v>
      </c>
      <c r="H19" s="203">
        <f t="shared" si="7"/>
        <v>28419.74</v>
      </c>
      <c r="I19" s="123">
        <f t="shared" si="0"/>
        <v>0.92089259351908614</v>
      </c>
      <c r="J19" s="123">
        <f t="shared" si="1"/>
        <v>1</v>
      </c>
    </row>
    <row r="20" spans="1:10" s="21" customFormat="1" ht="15" customHeight="1">
      <c r="A20" s="254">
        <v>32</v>
      </c>
      <c r="B20" s="255"/>
      <c r="C20" s="256"/>
      <c r="D20" s="95" t="s">
        <v>14</v>
      </c>
      <c r="E20" s="194">
        <v>0</v>
      </c>
      <c r="F20" s="195">
        <v>0</v>
      </c>
      <c r="G20" s="195">
        <v>0</v>
      </c>
      <c r="H20" s="195">
        <v>0</v>
      </c>
      <c r="I20" s="188"/>
      <c r="J20" s="188"/>
    </row>
    <row r="21" spans="1:10" s="21" customFormat="1" ht="15" customHeight="1">
      <c r="A21" s="88">
        <v>34</v>
      </c>
      <c r="B21" s="89"/>
      <c r="C21" s="82"/>
      <c r="D21" s="82" t="s">
        <v>109</v>
      </c>
      <c r="E21" s="194">
        <v>30861.08</v>
      </c>
      <c r="F21" s="195">
        <v>28415.45</v>
      </c>
      <c r="G21" s="195">
        <v>28419.74</v>
      </c>
      <c r="H21" s="195">
        <v>28419.74</v>
      </c>
      <c r="I21" s="127">
        <f t="shared" si="0"/>
        <v>0.92089259351908614</v>
      </c>
      <c r="J21" s="127">
        <f t="shared" si="1"/>
        <v>1</v>
      </c>
    </row>
    <row r="22" spans="1:10" s="21" customFormat="1" ht="15" customHeight="1">
      <c r="A22" s="257" t="s">
        <v>32</v>
      </c>
      <c r="B22" s="258"/>
      <c r="C22" s="259"/>
      <c r="D22" s="87"/>
      <c r="E22" s="200">
        <f>E23+E27</f>
        <v>173993.33</v>
      </c>
      <c r="F22" s="201">
        <f t="shared" ref="F22:H22" si="8">F23+F27</f>
        <v>59670.06</v>
      </c>
      <c r="G22" s="201">
        <f t="shared" si="8"/>
        <v>185751.06</v>
      </c>
      <c r="H22" s="201">
        <f t="shared" si="8"/>
        <v>34755.06</v>
      </c>
      <c r="I22" s="127">
        <f t="shared" si="0"/>
        <v>0.1997493811975436</v>
      </c>
      <c r="J22" s="127">
        <f t="shared" si="1"/>
        <v>0.1871055809856482</v>
      </c>
    </row>
    <row r="23" spans="1:10" s="21" customFormat="1" ht="15" customHeight="1">
      <c r="A23" s="251">
        <v>3</v>
      </c>
      <c r="B23" s="252"/>
      <c r="C23" s="253"/>
      <c r="D23" s="84" t="s">
        <v>4</v>
      </c>
      <c r="E23" s="202">
        <f>E24+E25+E26</f>
        <v>68497.689999999988</v>
      </c>
      <c r="F23" s="203">
        <f>F24+F25+F26</f>
        <v>59670.06</v>
      </c>
      <c r="G23" s="203">
        <f t="shared" ref="G23:H23" si="9">G24+G25+G26</f>
        <v>185751.06</v>
      </c>
      <c r="H23" s="203">
        <f t="shared" si="9"/>
        <v>34755.06</v>
      </c>
      <c r="I23" s="123">
        <f t="shared" si="0"/>
        <v>0.5073902492186233</v>
      </c>
      <c r="J23" s="123">
        <f t="shared" si="1"/>
        <v>0.1871055809856482</v>
      </c>
    </row>
    <row r="24" spans="1:10" s="21" customFormat="1" ht="15" customHeight="1">
      <c r="A24" s="254">
        <v>31</v>
      </c>
      <c r="B24" s="255"/>
      <c r="C24" s="256"/>
      <c r="D24" s="82" t="s">
        <v>5</v>
      </c>
      <c r="E24" s="194">
        <v>0</v>
      </c>
      <c r="F24" s="195">
        <v>0</v>
      </c>
      <c r="G24" s="195">
        <v>0</v>
      </c>
      <c r="H24" s="195">
        <v>0</v>
      </c>
      <c r="I24" s="127"/>
      <c r="J24" s="127"/>
    </row>
    <row r="25" spans="1:10" s="21" customFormat="1" ht="15" customHeight="1">
      <c r="A25" s="254">
        <v>32</v>
      </c>
      <c r="B25" s="255"/>
      <c r="C25" s="256"/>
      <c r="D25" s="82" t="s">
        <v>14</v>
      </c>
      <c r="E25" s="194">
        <v>68486.509999999995</v>
      </c>
      <c r="F25" s="195">
        <v>58117.1</v>
      </c>
      <c r="G25" s="195">
        <v>184976.06</v>
      </c>
      <c r="H25" s="195">
        <v>33980.06</v>
      </c>
      <c r="I25" s="127">
        <f t="shared" si="0"/>
        <v>0.49615698040387807</v>
      </c>
      <c r="J25" s="127">
        <f t="shared" si="1"/>
        <v>0.18369977174343532</v>
      </c>
    </row>
    <row r="26" spans="1:10" s="21" customFormat="1" ht="15" customHeight="1">
      <c r="A26" s="88">
        <v>34</v>
      </c>
      <c r="B26" s="89"/>
      <c r="C26" s="82"/>
      <c r="D26" s="82" t="s">
        <v>109</v>
      </c>
      <c r="E26" s="194">
        <v>11.18</v>
      </c>
      <c r="F26" s="195">
        <v>1552.96</v>
      </c>
      <c r="G26" s="195">
        <v>775</v>
      </c>
      <c r="H26" s="195">
        <v>775</v>
      </c>
      <c r="I26" s="127">
        <f t="shared" si="0"/>
        <v>69.320214669051879</v>
      </c>
      <c r="J26" s="127">
        <f t="shared" si="1"/>
        <v>1</v>
      </c>
    </row>
    <row r="27" spans="1:10" s="21" customFormat="1" ht="26.25" customHeight="1">
      <c r="A27" s="251">
        <v>5</v>
      </c>
      <c r="B27" s="252"/>
      <c r="C27" s="253"/>
      <c r="D27" s="98" t="s">
        <v>11</v>
      </c>
      <c r="E27" s="198">
        <f>E28</f>
        <v>105495.64</v>
      </c>
      <c r="F27" s="199">
        <f t="shared" ref="F27:H27" si="10">F28</f>
        <v>0</v>
      </c>
      <c r="G27" s="199">
        <f t="shared" si="10"/>
        <v>0</v>
      </c>
      <c r="H27" s="199">
        <f t="shared" si="10"/>
        <v>0</v>
      </c>
      <c r="I27" s="127"/>
      <c r="J27" s="127" t="e">
        <f t="shared" si="1"/>
        <v>#DIV/0!</v>
      </c>
    </row>
    <row r="28" spans="1:10" s="21" customFormat="1" ht="26.25" customHeight="1">
      <c r="A28" s="254">
        <v>54</v>
      </c>
      <c r="B28" s="255"/>
      <c r="C28" s="256"/>
      <c r="D28" s="97" t="s">
        <v>205</v>
      </c>
      <c r="E28" s="194">
        <v>105495.64</v>
      </c>
      <c r="F28" s="195">
        <v>0</v>
      </c>
      <c r="G28" s="195">
        <v>0</v>
      </c>
      <c r="H28" s="195">
        <v>0</v>
      </c>
      <c r="I28" s="127"/>
      <c r="J28" s="127" t="e">
        <f t="shared" si="1"/>
        <v>#DIV/0!</v>
      </c>
    </row>
    <row r="29" spans="1:10" ht="30.75" customHeight="1">
      <c r="A29" s="257" t="s">
        <v>163</v>
      </c>
      <c r="B29" s="258"/>
      <c r="C29" s="259"/>
      <c r="D29" s="87"/>
      <c r="E29" s="200">
        <f>E30</f>
        <v>28852.83</v>
      </c>
      <c r="F29" s="201">
        <f>F30</f>
        <v>28931.53</v>
      </c>
      <c r="G29" s="201">
        <f t="shared" ref="G29:H29" si="11">G30</f>
        <v>35990</v>
      </c>
      <c r="H29" s="201">
        <f t="shared" si="11"/>
        <v>35026.639999999999</v>
      </c>
      <c r="I29" s="127">
        <f t="shared" si="0"/>
        <v>1.2139758907531772</v>
      </c>
      <c r="J29" s="127">
        <f t="shared" si="1"/>
        <v>0.97323256460127816</v>
      </c>
    </row>
    <row r="30" spans="1:10" ht="15" customHeight="1">
      <c r="A30" s="251">
        <v>3</v>
      </c>
      <c r="B30" s="252"/>
      <c r="C30" s="253"/>
      <c r="D30" s="84" t="s">
        <v>4</v>
      </c>
      <c r="E30" s="202">
        <f>E31+E32</f>
        <v>28852.83</v>
      </c>
      <c r="F30" s="203">
        <f>F31+F32</f>
        <v>28931.53</v>
      </c>
      <c r="G30" s="203">
        <f t="shared" ref="G30:H30" si="12">G31+G32</f>
        <v>35990</v>
      </c>
      <c r="H30" s="203">
        <f t="shared" si="12"/>
        <v>35026.639999999999</v>
      </c>
      <c r="I30" s="123">
        <f t="shared" si="0"/>
        <v>1.2139758907531772</v>
      </c>
      <c r="J30" s="123">
        <f t="shared" si="1"/>
        <v>0.97323256460127816</v>
      </c>
    </row>
    <row r="31" spans="1:10" ht="15" customHeight="1">
      <c r="A31" s="254">
        <v>31</v>
      </c>
      <c r="B31" s="255"/>
      <c r="C31" s="256"/>
      <c r="D31" s="82" t="s">
        <v>5</v>
      </c>
      <c r="E31" s="194">
        <v>0</v>
      </c>
      <c r="F31" s="195">
        <v>0</v>
      </c>
      <c r="G31" s="195">
        <v>0</v>
      </c>
      <c r="H31" s="195">
        <v>0</v>
      </c>
      <c r="I31" s="127" t="e">
        <f t="shared" si="0"/>
        <v>#DIV/0!</v>
      </c>
      <c r="J31" s="127"/>
    </row>
    <row r="32" spans="1:10" ht="15" customHeight="1">
      <c r="A32" s="254">
        <v>32</v>
      </c>
      <c r="B32" s="255"/>
      <c r="C32" s="256"/>
      <c r="D32" s="82" t="s">
        <v>14</v>
      </c>
      <c r="E32" s="194">
        <v>28852.83</v>
      </c>
      <c r="F32" s="195">
        <v>28931.53</v>
      </c>
      <c r="G32" s="195">
        <v>35990</v>
      </c>
      <c r="H32" s="195">
        <v>35026.639999999999</v>
      </c>
      <c r="I32" s="127">
        <f t="shared" si="0"/>
        <v>1.2139758907531772</v>
      </c>
      <c r="J32" s="127">
        <f t="shared" si="1"/>
        <v>0.97323256460127816</v>
      </c>
    </row>
    <row r="33" spans="1:10" ht="15" customHeight="1">
      <c r="A33" s="257" t="s">
        <v>165</v>
      </c>
      <c r="B33" s="258"/>
      <c r="C33" s="259"/>
      <c r="D33" s="82"/>
      <c r="E33" s="200">
        <f>E34+E38+E42+E46</f>
        <v>791056.48</v>
      </c>
      <c r="F33" s="201">
        <f>F34+F38+F42+F46</f>
        <v>949836.82000000007</v>
      </c>
      <c r="G33" s="201">
        <f>G34+G38+G42+G46</f>
        <v>877866.82000000007</v>
      </c>
      <c r="H33" s="201">
        <f>H34+H38+H42+H46</f>
        <v>823802.85000000009</v>
      </c>
      <c r="I33" s="127">
        <f t="shared" si="0"/>
        <v>1.0413957420587721</v>
      </c>
      <c r="J33" s="127">
        <f t="shared" si="1"/>
        <v>0.93841438271923761</v>
      </c>
    </row>
    <row r="34" spans="1:10" ht="15" customHeight="1">
      <c r="A34" s="257" t="s">
        <v>196</v>
      </c>
      <c r="B34" s="258"/>
      <c r="C34" s="259"/>
      <c r="D34" s="87"/>
      <c r="E34" s="200">
        <f>E35</f>
        <v>673964.55999999994</v>
      </c>
      <c r="F34" s="201">
        <f>F35</f>
        <v>937778.02</v>
      </c>
      <c r="G34" s="201">
        <f t="shared" ref="G34:H34" si="13">G35</f>
        <v>844040</v>
      </c>
      <c r="H34" s="201">
        <f t="shared" si="13"/>
        <v>789976.03</v>
      </c>
      <c r="I34" s="127">
        <f t="shared" si="0"/>
        <v>1.1721328937533453</v>
      </c>
      <c r="J34" s="127">
        <f t="shared" si="1"/>
        <v>0.93594619923226385</v>
      </c>
    </row>
    <row r="35" spans="1:10" ht="15" customHeight="1">
      <c r="A35" s="251">
        <v>3</v>
      </c>
      <c r="B35" s="252"/>
      <c r="C35" s="253"/>
      <c r="D35" s="84" t="s">
        <v>4</v>
      </c>
      <c r="E35" s="202">
        <f>E36+E37</f>
        <v>673964.55999999994</v>
      </c>
      <c r="F35" s="203">
        <f>F36+F37</f>
        <v>937778.02</v>
      </c>
      <c r="G35" s="203">
        <f t="shared" ref="G35:H35" si="14">G36+G37</f>
        <v>844040</v>
      </c>
      <c r="H35" s="203">
        <f t="shared" si="14"/>
        <v>789976.03</v>
      </c>
      <c r="I35" s="123">
        <f t="shared" si="0"/>
        <v>1.1721328937533453</v>
      </c>
      <c r="J35" s="123">
        <f t="shared" si="1"/>
        <v>0.93594619923226385</v>
      </c>
    </row>
    <row r="36" spans="1:10" ht="15" customHeight="1">
      <c r="A36" s="254">
        <v>31</v>
      </c>
      <c r="B36" s="255"/>
      <c r="C36" s="256"/>
      <c r="D36" s="82" t="s">
        <v>5</v>
      </c>
      <c r="E36" s="194">
        <v>529622.32999999996</v>
      </c>
      <c r="F36" s="195">
        <v>534250</v>
      </c>
      <c r="G36" s="195">
        <v>478787.5</v>
      </c>
      <c r="H36" s="195">
        <v>448706.39</v>
      </c>
      <c r="I36" s="127">
        <f t="shared" si="0"/>
        <v>0.84721954604897431</v>
      </c>
      <c r="J36" s="127">
        <f t="shared" si="1"/>
        <v>0.93717231548442681</v>
      </c>
    </row>
    <row r="37" spans="1:10" ht="15" customHeight="1">
      <c r="A37" s="254">
        <v>32</v>
      </c>
      <c r="B37" s="255"/>
      <c r="C37" s="256"/>
      <c r="D37" s="82" t="s">
        <v>14</v>
      </c>
      <c r="E37" s="194">
        <v>144342.23000000001</v>
      </c>
      <c r="F37" s="195">
        <v>403528.02</v>
      </c>
      <c r="G37" s="195">
        <v>365252.5</v>
      </c>
      <c r="H37" s="195">
        <v>341269.64</v>
      </c>
      <c r="I37" s="127">
        <f t="shared" si="0"/>
        <v>2.3643090452461486</v>
      </c>
      <c r="J37" s="127">
        <f t="shared" si="1"/>
        <v>0.93433895729666472</v>
      </c>
    </row>
    <row r="38" spans="1:10" ht="26.25" customHeight="1">
      <c r="A38" s="257" t="s">
        <v>197</v>
      </c>
      <c r="B38" s="258"/>
      <c r="C38" s="259"/>
      <c r="D38" s="87"/>
      <c r="E38" s="200">
        <f>E39</f>
        <v>90324</v>
      </c>
      <c r="F38" s="201">
        <f>F39</f>
        <v>0</v>
      </c>
      <c r="G38" s="201">
        <f t="shared" ref="G38:H38" si="15">G39</f>
        <v>9759.26</v>
      </c>
      <c r="H38" s="201">
        <f t="shared" si="15"/>
        <v>9759.26</v>
      </c>
      <c r="I38" s="127"/>
      <c r="J38" s="127">
        <f t="shared" si="1"/>
        <v>1</v>
      </c>
    </row>
    <row r="39" spans="1:10" ht="15" customHeight="1">
      <c r="A39" s="251">
        <v>3</v>
      </c>
      <c r="B39" s="252"/>
      <c r="C39" s="253"/>
      <c r="D39" s="84" t="s">
        <v>4</v>
      </c>
      <c r="E39" s="202">
        <f>E40+E41</f>
        <v>90324</v>
      </c>
      <c r="F39" s="203">
        <f>F40+F41</f>
        <v>0</v>
      </c>
      <c r="G39" s="203">
        <f t="shared" ref="G39:H39" si="16">G40+G41</f>
        <v>9759.26</v>
      </c>
      <c r="H39" s="203">
        <f t="shared" si="16"/>
        <v>9759.26</v>
      </c>
      <c r="I39" s="123"/>
      <c r="J39" s="123">
        <f t="shared" si="1"/>
        <v>1</v>
      </c>
    </row>
    <row r="40" spans="1:10" ht="15" customHeight="1">
      <c r="A40" s="254">
        <v>31</v>
      </c>
      <c r="B40" s="255"/>
      <c r="C40" s="256"/>
      <c r="D40" s="82" t="s">
        <v>5</v>
      </c>
      <c r="E40" s="194">
        <v>0</v>
      </c>
      <c r="F40" s="195">
        <v>0</v>
      </c>
      <c r="G40" s="195">
        <v>9759.26</v>
      </c>
      <c r="H40" s="195">
        <v>9759.26</v>
      </c>
      <c r="I40" s="127"/>
      <c r="J40" s="127"/>
    </row>
    <row r="41" spans="1:10" ht="15" customHeight="1">
      <c r="A41" s="254">
        <v>32</v>
      </c>
      <c r="B41" s="255"/>
      <c r="C41" s="256"/>
      <c r="D41" s="82" t="s">
        <v>14</v>
      </c>
      <c r="E41" s="194">
        <v>90324</v>
      </c>
      <c r="F41" s="195">
        <v>0</v>
      </c>
      <c r="G41" s="195">
        <v>0</v>
      </c>
      <c r="H41" s="195">
        <v>0</v>
      </c>
      <c r="I41" s="127"/>
      <c r="J41" s="127" t="e">
        <f t="shared" si="1"/>
        <v>#DIV/0!</v>
      </c>
    </row>
    <row r="42" spans="1:10" ht="15" customHeight="1">
      <c r="A42" s="257" t="s">
        <v>198</v>
      </c>
      <c r="B42" s="258"/>
      <c r="C42" s="259"/>
      <c r="D42" s="87"/>
      <c r="E42" s="200">
        <f>E43</f>
        <v>14709.12</v>
      </c>
      <c r="F42" s="201">
        <f>F43</f>
        <v>0</v>
      </c>
      <c r="G42" s="201">
        <f t="shared" ref="G42:H42" si="17">G43</f>
        <v>24067.56</v>
      </c>
      <c r="H42" s="201">
        <f t="shared" si="17"/>
        <v>24067.56</v>
      </c>
      <c r="I42" s="127">
        <f t="shared" si="0"/>
        <v>1.6362338467562982</v>
      </c>
      <c r="J42" s="127">
        <f t="shared" si="1"/>
        <v>1</v>
      </c>
    </row>
    <row r="43" spans="1:10" ht="15" customHeight="1">
      <c r="A43" s="251">
        <v>3</v>
      </c>
      <c r="B43" s="252"/>
      <c r="C43" s="253"/>
      <c r="D43" s="84" t="s">
        <v>4</v>
      </c>
      <c r="E43" s="202">
        <f>E44+E45</f>
        <v>14709.12</v>
      </c>
      <c r="F43" s="203">
        <f>F44+F45</f>
        <v>0</v>
      </c>
      <c r="G43" s="203">
        <f t="shared" ref="G43:H43" si="18">G44+G45</f>
        <v>24067.56</v>
      </c>
      <c r="H43" s="203">
        <f t="shared" si="18"/>
        <v>24067.56</v>
      </c>
      <c r="I43" s="123">
        <f t="shared" si="0"/>
        <v>1.6362338467562982</v>
      </c>
      <c r="J43" s="123">
        <f t="shared" si="1"/>
        <v>1</v>
      </c>
    </row>
    <row r="44" spans="1:10" ht="15" customHeight="1">
      <c r="A44" s="254">
        <v>31</v>
      </c>
      <c r="B44" s="255"/>
      <c r="C44" s="256"/>
      <c r="D44" s="82" t="s">
        <v>5</v>
      </c>
      <c r="E44" s="194">
        <v>12477.12</v>
      </c>
      <c r="F44" s="195">
        <v>0</v>
      </c>
      <c r="G44" s="195">
        <v>22285.32</v>
      </c>
      <c r="H44" s="195">
        <v>22285.32</v>
      </c>
      <c r="I44" s="127">
        <f t="shared" si="0"/>
        <v>1.7860948680464721</v>
      </c>
      <c r="J44" s="127">
        <f t="shared" si="1"/>
        <v>1</v>
      </c>
    </row>
    <row r="45" spans="1:10" ht="15" customHeight="1">
      <c r="A45" s="254">
        <v>32</v>
      </c>
      <c r="B45" s="255"/>
      <c r="C45" s="256"/>
      <c r="D45" s="82" t="s">
        <v>14</v>
      </c>
      <c r="E45" s="194">
        <v>2232</v>
      </c>
      <c r="F45" s="195">
        <v>0</v>
      </c>
      <c r="G45" s="195">
        <v>1782.24</v>
      </c>
      <c r="H45" s="195">
        <v>1782.24</v>
      </c>
      <c r="I45" s="127"/>
      <c r="J45" s="127">
        <f t="shared" si="1"/>
        <v>1</v>
      </c>
    </row>
    <row r="46" spans="1:10" ht="15" customHeight="1">
      <c r="A46" s="257" t="s">
        <v>199</v>
      </c>
      <c r="B46" s="258"/>
      <c r="C46" s="259"/>
      <c r="D46" s="82"/>
      <c r="E46" s="200">
        <f>E47</f>
        <v>12058.8</v>
      </c>
      <c r="F46" s="201">
        <f>F47</f>
        <v>12058.8</v>
      </c>
      <c r="G46" s="201">
        <f t="shared" ref="G46:H46" si="19">G47</f>
        <v>0</v>
      </c>
      <c r="H46" s="201">
        <f t="shared" si="19"/>
        <v>0</v>
      </c>
      <c r="I46" s="127">
        <f t="shared" si="0"/>
        <v>0</v>
      </c>
      <c r="J46" s="127" t="e">
        <f t="shared" si="1"/>
        <v>#DIV/0!</v>
      </c>
    </row>
    <row r="47" spans="1:10" ht="15" customHeight="1">
      <c r="A47" s="251">
        <v>3</v>
      </c>
      <c r="B47" s="252"/>
      <c r="C47" s="253"/>
      <c r="D47" s="84" t="s">
        <v>4</v>
      </c>
      <c r="E47" s="202">
        <f>E48+E49</f>
        <v>12058.8</v>
      </c>
      <c r="F47" s="203">
        <f>F48+F49</f>
        <v>12058.8</v>
      </c>
      <c r="G47" s="203">
        <f t="shared" ref="G47:H47" si="20">G48+G49</f>
        <v>0</v>
      </c>
      <c r="H47" s="203">
        <f t="shared" si="20"/>
        <v>0</v>
      </c>
      <c r="I47" s="123">
        <f t="shared" si="0"/>
        <v>0</v>
      </c>
      <c r="J47" s="123" t="e">
        <f t="shared" si="1"/>
        <v>#DIV/0!</v>
      </c>
    </row>
    <row r="48" spans="1:10" ht="15" customHeight="1">
      <c r="A48" s="254">
        <v>31</v>
      </c>
      <c r="B48" s="255"/>
      <c r="C48" s="256"/>
      <c r="D48" s="82" t="s">
        <v>5</v>
      </c>
      <c r="E48" s="194">
        <v>10911.8</v>
      </c>
      <c r="F48" s="195">
        <v>10911.8</v>
      </c>
      <c r="G48" s="195">
        <v>0</v>
      </c>
      <c r="H48" s="195">
        <v>0</v>
      </c>
      <c r="I48" s="127">
        <f t="shared" si="0"/>
        <v>0</v>
      </c>
      <c r="J48" s="127" t="e">
        <f t="shared" si="1"/>
        <v>#DIV/0!</v>
      </c>
    </row>
    <row r="49" spans="1:10" ht="15" customHeight="1">
      <c r="A49" s="254">
        <v>32</v>
      </c>
      <c r="B49" s="255"/>
      <c r="C49" s="256"/>
      <c r="D49" s="82" t="s">
        <v>14</v>
      </c>
      <c r="E49" s="194">
        <v>1147</v>
      </c>
      <c r="F49" s="195">
        <v>1147</v>
      </c>
      <c r="G49" s="195">
        <v>0</v>
      </c>
      <c r="H49" s="195">
        <v>0</v>
      </c>
      <c r="I49" s="127">
        <f t="shared" si="0"/>
        <v>0</v>
      </c>
      <c r="J49" s="127" t="e">
        <f t="shared" si="1"/>
        <v>#DIV/0!</v>
      </c>
    </row>
    <row r="50" spans="1:10" ht="15" customHeight="1">
      <c r="A50" s="257" t="s">
        <v>169</v>
      </c>
      <c r="B50" s="258"/>
      <c r="C50" s="259"/>
      <c r="D50" s="82"/>
      <c r="E50" s="200">
        <f>E51</f>
        <v>111118.27</v>
      </c>
      <c r="F50" s="201">
        <f>F51</f>
        <v>130300</v>
      </c>
      <c r="G50" s="201">
        <f t="shared" ref="G50:H51" si="21">G51</f>
        <v>11533.37</v>
      </c>
      <c r="H50" s="201">
        <f t="shared" si="21"/>
        <v>15229.04</v>
      </c>
      <c r="I50" s="127">
        <f t="shared" si="0"/>
        <v>0.13705252970551107</v>
      </c>
      <c r="J50" s="127">
        <f t="shared" si="1"/>
        <v>1.3204327963119191</v>
      </c>
    </row>
    <row r="51" spans="1:10" ht="15" customHeight="1">
      <c r="A51" s="251">
        <v>3</v>
      </c>
      <c r="B51" s="252"/>
      <c r="C51" s="253"/>
      <c r="D51" s="84" t="s">
        <v>4</v>
      </c>
      <c r="E51" s="202">
        <f>E52</f>
        <v>111118.27</v>
      </c>
      <c r="F51" s="203">
        <f>F52</f>
        <v>130300</v>
      </c>
      <c r="G51" s="203">
        <f t="shared" si="21"/>
        <v>11533.37</v>
      </c>
      <c r="H51" s="203">
        <f t="shared" si="21"/>
        <v>15229.04</v>
      </c>
      <c r="I51" s="123">
        <f t="shared" si="0"/>
        <v>0.13705252970551107</v>
      </c>
      <c r="J51" s="123">
        <f t="shared" si="1"/>
        <v>1.3204327963119191</v>
      </c>
    </row>
    <row r="52" spans="1:10" ht="15" customHeight="1">
      <c r="A52" s="254">
        <v>32</v>
      </c>
      <c r="B52" s="255"/>
      <c r="C52" s="256"/>
      <c r="D52" s="82" t="s">
        <v>14</v>
      </c>
      <c r="E52" s="194">
        <v>111118.27</v>
      </c>
      <c r="F52" s="195">
        <v>130300</v>
      </c>
      <c r="G52" s="195">
        <v>11533.37</v>
      </c>
      <c r="H52" s="195">
        <v>15229.04</v>
      </c>
      <c r="I52" s="127">
        <f t="shared" si="0"/>
        <v>0.13705252970551107</v>
      </c>
      <c r="J52" s="127">
        <f t="shared" si="1"/>
        <v>1.3204327963119191</v>
      </c>
    </row>
    <row r="53" spans="1:10" ht="28.5" customHeight="1">
      <c r="A53" s="257" t="s">
        <v>207</v>
      </c>
      <c r="B53" s="258"/>
      <c r="C53" s="259"/>
      <c r="D53" s="82"/>
      <c r="E53" s="200">
        <f>E54</f>
        <v>0</v>
      </c>
      <c r="F53" s="201">
        <f t="shared" ref="F53:H54" si="22">F54</f>
        <v>0</v>
      </c>
      <c r="G53" s="201">
        <f t="shared" si="22"/>
        <v>0</v>
      </c>
      <c r="H53" s="201">
        <f t="shared" si="22"/>
        <v>0</v>
      </c>
      <c r="I53" s="120" t="e">
        <f t="shared" si="0"/>
        <v>#DIV/0!</v>
      </c>
      <c r="J53" s="120"/>
    </row>
    <row r="54" spans="1:10" s="79" customFormat="1" ht="15" customHeight="1">
      <c r="A54" s="251">
        <v>3</v>
      </c>
      <c r="B54" s="252"/>
      <c r="C54" s="253"/>
      <c r="D54" s="92" t="s">
        <v>4</v>
      </c>
      <c r="E54" s="202">
        <f>E55</f>
        <v>0</v>
      </c>
      <c r="F54" s="203">
        <f t="shared" si="22"/>
        <v>0</v>
      </c>
      <c r="G54" s="203">
        <f t="shared" si="22"/>
        <v>0</v>
      </c>
      <c r="H54" s="203">
        <f t="shared" si="22"/>
        <v>0</v>
      </c>
      <c r="I54" s="123" t="e">
        <f t="shared" si="0"/>
        <v>#DIV/0!</v>
      </c>
      <c r="J54" s="123"/>
    </row>
    <row r="55" spans="1:10" s="79" customFormat="1" ht="15" customHeight="1">
      <c r="A55" s="254">
        <v>32</v>
      </c>
      <c r="B55" s="255"/>
      <c r="C55" s="256"/>
      <c r="D55" s="95" t="s">
        <v>14</v>
      </c>
      <c r="E55" s="194">
        <v>0</v>
      </c>
      <c r="F55" s="195">
        <v>0</v>
      </c>
      <c r="G55" s="195">
        <v>0</v>
      </c>
      <c r="H55" s="195">
        <v>0</v>
      </c>
      <c r="I55" s="127" t="e">
        <f t="shared" si="0"/>
        <v>#DIV/0!</v>
      </c>
      <c r="J55" s="127"/>
    </row>
    <row r="56" spans="1:10" s="79" customFormat="1" ht="15" customHeight="1">
      <c r="A56" s="260"/>
      <c r="B56" s="261"/>
      <c r="C56" s="262"/>
      <c r="D56" s="95"/>
      <c r="E56" s="194"/>
      <c r="F56" s="195"/>
      <c r="G56" s="195"/>
      <c r="H56" s="195"/>
      <c r="I56" s="127"/>
      <c r="J56" s="127"/>
    </row>
    <row r="57" spans="1:10" ht="15" customHeight="1">
      <c r="A57" s="263" t="s">
        <v>189</v>
      </c>
      <c r="B57" s="264"/>
      <c r="C57" s="265"/>
      <c r="D57" s="83" t="s">
        <v>200</v>
      </c>
      <c r="E57" s="194"/>
      <c r="F57" s="195"/>
      <c r="G57" s="195"/>
      <c r="H57" s="195"/>
      <c r="I57" s="127"/>
      <c r="J57" s="127"/>
    </row>
    <row r="58" spans="1:10" ht="21" customHeight="1">
      <c r="A58" s="263" t="s">
        <v>201</v>
      </c>
      <c r="B58" s="264"/>
      <c r="C58" s="265"/>
      <c r="D58" s="83" t="s">
        <v>202</v>
      </c>
      <c r="E58" s="204">
        <f t="shared" ref="E58:F61" si="23">E59</f>
        <v>31118.75</v>
      </c>
      <c r="F58" s="205">
        <f t="shared" si="23"/>
        <v>30000</v>
      </c>
      <c r="G58" s="205">
        <f t="shared" ref="G58:H61" si="24">G59</f>
        <v>19840.939999999999</v>
      </c>
      <c r="H58" s="205">
        <f t="shared" si="24"/>
        <v>19840.939999999999</v>
      </c>
      <c r="I58" s="127">
        <f t="shared" si="0"/>
        <v>0.63758794938742713</v>
      </c>
      <c r="J58" s="127">
        <f t="shared" si="1"/>
        <v>1</v>
      </c>
    </row>
    <row r="59" spans="1:10" ht="26.25" customHeight="1">
      <c r="A59" s="257" t="s">
        <v>33</v>
      </c>
      <c r="B59" s="258"/>
      <c r="C59" s="259"/>
      <c r="D59" s="82"/>
      <c r="E59" s="204">
        <f t="shared" si="23"/>
        <v>31118.75</v>
      </c>
      <c r="F59" s="205">
        <f t="shared" si="23"/>
        <v>30000</v>
      </c>
      <c r="G59" s="205">
        <f t="shared" si="24"/>
        <v>19840.939999999999</v>
      </c>
      <c r="H59" s="205">
        <f t="shared" si="24"/>
        <v>19840.939999999999</v>
      </c>
      <c r="I59" s="127">
        <f t="shared" si="0"/>
        <v>0.63758794938742713</v>
      </c>
      <c r="J59" s="127">
        <f t="shared" si="1"/>
        <v>1</v>
      </c>
    </row>
    <row r="60" spans="1:10" ht="15" customHeight="1">
      <c r="A60" s="266" t="s">
        <v>195</v>
      </c>
      <c r="B60" s="267"/>
      <c r="C60" s="268"/>
      <c r="D60" s="87"/>
      <c r="E60" s="200">
        <f t="shared" si="23"/>
        <v>31118.75</v>
      </c>
      <c r="F60" s="201">
        <f t="shared" si="23"/>
        <v>30000</v>
      </c>
      <c r="G60" s="201">
        <f t="shared" si="24"/>
        <v>19840.939999999999</v>
      </c>
      <c r="H60" s="201">
        <f t="shared" si="24"/>
        <v>19840.939999999999</v>
      </c>
      <c r="I60" s="127">
        <f t="shared" si="0"/>
        <v>0.63758794938742713</v>
      </c>
      <c r="J60" s="127">
        <f t="shared" si="1"/>
        <v>1</v>
      </c>
    </row>
    <row r="61" spans="1:10" ht="15" customHeight="1">
      <c r="A61" s="251">
        <v>3</v>
      </c>
      <c r="B61" s="252"/>
      <c r="C61" s="253"/>
      <c r="D61" s="84" t="s">
        <v>4</v>
      </c>
      <c r="E61" s="202">
        <f t="shared" si="23"/>
        <v>31118.75</v>
      </c>
      <c r="F61" s="203">
        <f t="shared" si="23"/>
        <v>30000</v>
      </c>
      <c r="G61" s="203">
        <f t="shared" si="24"/>
        <v>19840.939999999999</v>
      </c>
      <c r="H61" s="203">
        <f t="shared" si="24"/>
        <v>19840.939999999999</v>
      </c>
      <c r="I61" s="123">
        <f t="shared" si="0"/>
        <v>0.63758794938742713</v>
      </c>
      <c r="J61" s="123">
        <f t="shared" si="1"/>
        <v>1</v>
      </c>
    </row>
    <row r="62" spans="1:10" ht="15" customHeight="1">
      <c r="A62" s="254">
        <v>32</v>
      </c>
      <c r="B62" s="255"/>
      <c r="C62" s="256"/>
      <c r="D62" s="82" t="s">
        <v>14</v>
      </c>
      <c r="E62" s="194">
        <v>31118.75</v>
      </c>
      <c r="F62" s="195">
        <v>30000</v>
      </c>
      <c r="G62" s="195">
        <v>19840.939999999999</v>
      </c>
      <c r="H62" s="195">
        <v>19840.939999999999</v>
      </c>
      <c r="I62" s="127">
        <f t="shared" si="0"/>
        <v>0.63758794938742713</v>
      </c>
      <c r="J62" s="127">
        <f t="shared" si="1"/>
        <v>1</v>
      </c>
    </row>
    <row r="63" spans="1:10" s="79" customFormat="1" ht="15" customHeight="1">
      <c r="A63" s="93"/>
      <c r="B63" s="94"/>
      <c r="C63" s="95"/>
      <c r="D63" s="95"/>
      <c r="E63" s="194"/>
      <c r="F63" s="195"/>
      <c r="G63" s="195"/>
      <c r="H63" s="195"/>
      <c r="I63" s="127"/>
      <c r="J63" s="127"/>
    </row>
    <row r="64" spans="1:10" ht="15" customHeight="1">
      <c r="A64" s="263" t="s">
        <v>189</v>
      </c>
      <c r="B64" s="264"/>
      <c r="C64" s="265"/>
      <c r="D64" s="83" t="s">
        <v>200</v>
      </c>
      <c r="E64" s="194"/>
      <c r="F64" s="195"/>
      <c r="G64" s="195"/>
      <c r="H64" s="195"/>
      <c r="I64" s="127"/>
      <c r="J64" s="127"/>
    </row>
    <row r="65" spans="1:10" ht="27.75" customHeight="1">
      <c r="A65" s="263" t="s">
        <v>203</v>
      </c>
      <c r="B65" s="264"/>
      <c r="C65" s="265"/>
      <c r="D65" s="83" t="s">
        <v>204</v>
      </c>
      <c r="E65" s="204">
        <f t="shared" ref="E65" si="25">E66+E78+E88+E96+E99+E85</f>
        <v>389031.29</v>
      </c>
      <c r="F65" s="205">
        <f>F66+F78+F88+F96+F99+F85</f>
        <v>2301255.98</v>
      </c>
      <c r="G65" s="205">
        <f>G66+G78+G88+G96+G99+G85</f>
        <v>671414.26</v>
      </c>
      <c r="H65" s="205">
        <f>H66+H78+H88+H96+H99+H85</f>
        <v>621620.21</v>
      </c>
      <c r="I65" s="127">
        <f t="shared" si="0"/>
        <v>1.5978668708113426</v>
      </c>
      <c r="J65" s="127">
        <f t="shared" si="1"/>
        <v>0.92583706816116762</v>
      </c>
    </row>
    <row r="66" spans="1:10" ht="25.5" customHeight="1">
      <c r="A66" s="257" t="s">
        <v>33</v>
      </c>
      <c r="B66" s="258"/>
      <c r="C66" s="259"/>
      <c r="D66" s="84" t="s">
        <v>193</v>
      </c>
      <c r="E66" s="200">
        <f>E67+E71</f>
        <v>228184.72999999998</v>
      </c>
      <c r="F66" s="201">
        <f>F67+F71</f>
        <v>322584.55</v>
      </c>
      <c r="G66" s="201">
        <f t="shared" ref="G66:H66" si="26">G67+G71</f>
        <v>352739.32</v>
      </c>
      <c r="H66" s="201">
        <f t="shared" si="26"/>
        <v>352739.32</v>
      </c>
      <c r="I66" s="120">
        <f t="shared" si="0"/>
        <v>1.5458498033588839</v>
      </c>
      <c r="J66" s="120">
        <f t="shared" si="1"/>
        <v>1</v>
      </c>
    </row>
    <row r="67" spans="1:10" ht="15" customHeight="1">
      <c r="A67" s="266" t="s">
        <v>194</v>
      </c>
      <c r="B67" s="267"/>
      <c r="C67" s="268"/>
      <c r="D67" s="87"/>
      <c r="E67" s="200">
        <f>E68</f>
        <v>0</v>
      </c>
      <c r="F67" s="201">
        <f>F68</f>
        <v>20000</v>
      </c>
      <c r="G67" s="201">
        <f t="shared" ref="G67:H67" si="27">G68</f>
        <v>20000</v>
      </c>
      <c r="H67" s="201">
        <f t="shared" si="27"/>
        <v>20000</v>
      </c>
      <c r="I67" s="127" t="e">
        <f t="shared" si="0"/>
        <v>#DIV/0!</v>
      </c>
      <c r="J67" s="127"/>
    </row>
    <row r="68" spans="1:10" ht="27.75" customHeight="1">
      <c r="A68" s="251">
        <v>4</v>
      </c>
      <c r="B68" s="252"/>
      <c r="C68" s="253"/>
      <c r="D68" s="84" t="s">
        <v>6</v>
      </c>
      <c r="E68" s="202">
        <f>E69+E70</f>
        <v>0</v>
      </c>
      <c r="F68" s="203">
        <f>F69+F70</f>
        <v>20000</v>
      </c>
      <c r="G68" s="203">
        <f t="shared" ref="G68:H68" si="28">G69+G70</f>
        <v>20000</v>
      </c>
      <c r="H68" s="203">
        <f t="shared" si="28"/>
        <v>20000</v>
      </c>
      <c r="I68" s="123" t="e">
        <f t="shared" si="0"/>
        <v>#DIV/0!</v>
      </c>
      <c r="J68" s="123"/>
    </row>
    <row r="69" spans="1:10" ht="25.5" customHeight="1">
      <c r="A69" s="254">
        <v>41</v>
      </c>
      <c r="B69" s="255"/>
      <c r="C69" s="256"/>
      <c r="D69" s="96" t="s">
        <v>7</v>
      </c>
      <c r="E69" s="194">
        <v>0</v>
      </c>
      <c r="F69" s="195">
        <v>0</v>
      </c>
      <c r="G69" s="195">
        <v>0</v>
      </c>
      <c r="H69" s="195">
        <v>0</v>
      </c>
      <c r="I69" s="127" t="e">
        <f t="shared" si="0"/>
        <v>#DIV/0!</v>
      </c>
      <c r="J69" s="127"/>
    </row>
    <row r="70" spans="1:10" s="79" customFormat="1" ht="25.5" customHeight="1">
      <c r="A70" s="254">
        <v>42</v>
      </c>
      <c r="B70" s="255"/>
      <c r="C70" s="256"/>
      <c r="D70" s="97" t="s">
        <v>155</v>
      </c>
      <c r="E70" s="194">
        <v>0</v>
      </c>
      <c r="F70" s="195">
        <v>20000</v>
      </c>
      <c r="G70" s="195">
        <v>20000</v>
      </c>
      <c r="H70" s="195">
        <v>20000</v>
      </c>
      <c r="I70" s="127" t="e">
        <f t="shared" si="0"/>
        <v>#DIV/0!</v>
      </c>
      <c r="J70" s="127"/>
    </row>
    <row r="71" spans="1:10" ht="25.5" customHeight="1">
      <c r="A71" s="266" t="s">
        <v>195</v>
      </c>
      <c r="B71" s="267"/>
      <c r="C71" s="268"/>
      <c r="D71" s="87"/>
      <c r="E71" s="200">
        <f>E72+E76</f>
        <v>228184.72999999998</v>
      </c>
      <c r="F71" s="201">
        <f>F72+F76</f>
        <v>302584.55</v>
      </c>
      <c r="G71" s="201">
        <f t="shared" ref="G71:H71" si="29">G72+G76</f>
        <v>332739.32</v>
      </c>
      <c r="H71" s="201">
        <f t="shared" si="29"/>
        <v>332739.32</v>
      </c>
      <c r="I71" s="127">
        <f t="shared" si="0"/>
        <v>1.4582015194443556</v>
      </c>
      <c r="J71" s="127">
        <f t="shared" si="1"/>
        <v>1</v>
      </c>
    </row>
    <row r="72" spans="1:10" ht="25.5" customHeight="1">
      <c r="A72" s="251">
        <v>4</v>
      </c>
      <c r="B72" s="252"/>
      <c r="C72" s="253"/>
      <c r="D72" s="84" t="s">
        <v>6</v>
      </c>
      <c r="E72" s="202">
        <f>E74+E75+E73</f>
        <v>97722.81</v>
      </c>
      <c r="F72" s="203">
        <f t="shared" ref="F72:H72" si="30">F74+F75+F73</f>
        <v>172166</v>
      </c>
      <c r="G72" s="203">
        <f t="shared" si="30"/>
        <v>202325.06</v>
      </c>
      <c r="H72" s="203">
        <f t="shared" si="30"/>
        <v>202325.06</v>
      </c>
      <c r="I72" s="123">
        <f t="shared" ref="I72:I101" si="31">H72/E72</f>
        <v>2.0703974844767563</v>
      </c>
      <c r="J72" s="123">
        <f t="shared" ref="J72:J101" si="32">H72/G72</f>
        <v>1</v>
      </c>
    </row>
    <row r="73" spans="1:10" s="79" customFormat="1" ht="25.5" customHeight="1">
      <c r="A73" s="254">
        <v>41</v>
      </c>
      <c r="B73" s="255"/>
      <c r="C73" s="256"/>
      <c r="D73" s="96" t="s">
        <v>7</v>
      </c>
      <c r="E73" s="194">
        <v>0</v>
      </c>
      <c r="F73" s="195">
        <v>0</v>
      </c>
      <c r="G73" s="195">
        <v>0</v>
      </c>
      <c r="H73" s="195">
        <v>0</v>
      </c>
      <c r="I73" s="123"/>
      <c r="J73" s="123"/>
    </row>
    <row r="74" spans="1:10" ht="25.5" customHeight="1">
      <c r="A74" s="254">
        <v>42</v>
      </c>
      <c r="B74" s="255"/>
      <c r="C74" s="256"/>
      <c r="D74" s="82" t="s">
        <v>155</v>
      </c>
      <c r="E74" s="194">
        <v>49660.31</v>
      </c>
      <c r="F74" s="195">
        <v>110000</v>
      </c>
      <c r="G74" s="195">
        <v>140159.06</v>
      </c>
      <c r="H74" s="195">
        <v>140159.06</v>
      </c>
      <c r="I74" s="127">
        <f t="shared" si="31"/>
        <v>2.8223557202925234</v>
      </c>
      <c r="J74" s="127">
        <f t="shared" si="32"/>
        <v>1</v>
      </c>
    </row>
    <row r="75" spans="1:10" ht="25.5" customHeight="1">
      <c r="A75" s="254">
        <v>45</v>
      </c>
      <c r="B75" s="255"/>
      <c r="C75" s="256"/>
      <c r="D75" s="82" t="s">
        <v>134</v>
      </c>
      <c r="E75" s="194">
        <v>48062.5</v>
      </c>
      <c r="F75" s="195">
        <v>62166</v>
      </c>
      <c r="G75" s="195">
        <v>62166</v>
      </c>
      <c r="H75" s="195">
        <v>62166</v>
      </c>
      <c r="I75" s="127"/>
      <c r="J75" s="127"/>
    </row>
    <row r="76" spans="1:10" ht="25.5" customHeight="1">
      <c r="A76" s="251">
        <v>5</v>
      </c>
      <c r="B76" s="252"/>
      <c r="C76" s="253"/>
      <c r="D76" s="84" t="s">
        <v>11</v>
      </c>
      <c r="E76" s="202">
        <f>E77</f>
        <v>130461.92</v>
      </c>
      <c r="F76" s="203">
        <f>F77</f>
        <v>130418.55</v>
      </c>
      <c r="G76" s="203">
        <f t="shared" ref="G76:H76" si="33">G77</f>
        <v>130414.26</v>
      </c>
      <c r="H76" s="203">
        <f t="shared" si="33"/>
        <v>130414.26</v>
      </c>
      <c r="I76" s="123">
        <f t="shared" si="31"/>
        <v>0.99963468267215438</v>
      </c>
      <c r="J76" s="123">
        <f t="shared" si="32"/>
        <v>1</v>
      </c>
    </row>
    <row r="77" spans="1:10" ht="25.5" customHeight="1">
      <c r="A77" s="254">
        <v>54</v>
      </c>
      <c r="B77" s="255"/>
      <c r="C77" s="256"/>
      <c r="D77" s="82" t="s">
        <v>205</v>
      </c>
      <c r="E77" s="194">
        <v>130461.92</v>
      </c>
      <c r="F77" s="195">
        <v>130418.55</v>
      </c>
      <c r="G77" s="195">
        <v>130414.26</v>
      </c>
      <c r="H77" s="195">
        <v>130414.26</v>
      </c>
      <c r="I77" s="127">
        <f t="shared" si="31"/>
        <v>0.99963468267215438</v>
      </c>
      <c r="J77" s="127">
        <f t="shared" si="32"/>
        <v>1</v>
      </c>
    </row>
    <row r="78" spans="1:10" ht="25.5" customHeight="1">
      <c r="A78" s="257" t="s">
        <v>32</v>
      </c>
      <c r="B78" s="258"/>
      <c r="C78" s="259"/>
      <c r="D78" s="87"/>
      <c r="E78" s="200">
        <f>E79+E83</f>
        <v>153005.34</v>
      </c>
      <c r="F78" s="201">
        <f>F79+F83</f>
        <v>335021.43000000005</v>
      </c>
      <c r="G78" s="201">
        <f t="shared" ref="G78:H78" si="34">G79+G83</f>
        <v>177773.94</v>
      </c>
      <c r="H78" s="201">
        <f t="shared" si="34"/>
        <v>265704.55</v>
      </c>
      <c r="I78" s="127"/>
      <c r="J78" s="127">
        <f t="shared" si="32"/>
        <v>1.4946203588669968</v>
      </c>
    </row>
    <row r="79" spans="1:10" ht="25.5" customHeight="1">
      <c r="A79" s="251">
        <v>4</v>
      </c>
      <c r="B79" s="252"/>
      <c r="C79" s="253"/>
      <c r="D79" s="84" t="s">
        <v>6</v>
      </c>
      <c r="E79" s="202">
        <f>E80+E81+E82</f>
        <v>153005.34</v>
      </c>
      <c r="F79" s="203">
        <f t="shared" ref="F79:H79" si="35">F80+F81+F82</f>
        <v>332518.92000000004</v>
      </c>
      <c r="G79" s="203">
        <f t="shared" si="35"/>
        <v>177773.94</v>
      </c>
      <c r="H79" s="203">
        <f t="shared" si="35"/>
        <v>265704.55</v>
      </c>
      <c r="I79" s="123"/>
      <c r="J79" s="123">
        <f t="shared" si="32"/>
        <v>1.4946203588669968</v>
      </c>
    </row>
    <row r="80" spans="1:10" ht="25.5" customHeight="1">
      <c r="A80" s="254">
        <v>41</v>
      </c>
      <c r="B80" s="255"/>
      <c r="C80" s="256"/>
      <c r="D80" s="82" t="s">
        <v>7</v>
      </c>
      <c r="E80" s="194">
        <v>5049.41</v>
      </c>
      <c r="F80" s="195">
        <v>10000</v>
      </c>
      <c r="G80" s="195">
        <v>17500</v>
      </c>
      <c r="H80" s="195">
        <v>12239.1</v>
      </c>
      <c r="I80" s="127"/>
      <c r="J80" s="127">
        <f t="shared" si="32"/>
        <v>0.69937714285714292</v>
      </c>
    </row>
    <row r="81" spans="1:10" ht="25.5" customHeight="1">
      <c r="A81" s="254">
        <v>42</v>
      </c>
      <c r="B81" s="255"/>
      <c r="C81" s="256"/>
      <c r="D81" s="82" t="s">
        <v>155</v>
      </c>
      <c r="E81" s="194">
        <v>81793.429999999993</v>
      </c>
      <c r="F81" s="195">
        <v>184518.92</v>
      </c>
      <c r="G81" s="195">
        <v>137439.94</v>
      </c>
      <c r="H81" s="195">
        <v>238296.32000000001</v>
      </c>
      <c r="I81" s="127"/>
      <c r="J81" s="127">
        <f t="shared" si="32"/>
        <v>1.7338214786764314</v>
      </c>
    </row>
    <row r="82" spans="1:10" ht="25.5" customHeight="1">
      <c r="A82" s="254">
        <v>45</v>
      </c>
      <c r="B82" s="255"/>
      <c r="C82" s="256"/>
      <c r="D82" s="82" t="s">
        <v>134</v>
      </c>
      <c r="E82" s="194">
        <v>66162.5</v>
      </c>
      <c r="F82" s="195">
        <v>138000</v>
      </c>
      <c r="G82" s="195">
        <v>22834</v>
      </c>
      <c r="H82" s="195">
        <v>15169.13</v>
      </c>
      <c r="I82" s="127"/>
      <c r="J82" s="127">
        <f t="shared" si="32"/>
        <v>0.66432206358938417</v>
      </c>
    </row>
    <row r="83" spans="1:10" ht="25.5" customHeight="1">
      <c r="A83" s="251">
        <v>5</v>
      </c>
      <c r="B83" s="252"/>
      <c r="C83" s="253"/>
      <c r="D83" s="84" t="s">
        <v>11</v>
      </c>
      <c r="E83" s="202">
        <f>E84</f>
        <v>0</v>
      </c>
      <c r="F83" s="203">
        <f>F84</f>
        <v>2502.5100000000002</v>
      </c>
      <c r="G83" s="203">
        <f t="shared" ref="G83:H83" si="36">G84</f>
        <v>0</v>
      </c>
      <c r="H83" s="203">
        <f t="shared" si="36"/>
        <v>0</v>
      </c>
      <c r="I83" s="123"/>
      <c r="J83" s="123"/>
    </row>
    <row r="84" spans="1:10" ht="25.5" customHeight="1">
      <c r="A84" s="254">
        <v>54</v>
      </c>
      <c r="B84" s="255"/>
      <c r="C84" s="256"/>
      <c r="D84" s="82" t="s">
        <v>205</v>
      </c>
      <c r="E84" s="194">
        <v>0</v>
      </c>
      <c r="F84" s="195">
        <v>2502.5100000000002</v>
      </c>
      <c r="G84" s="195">
        <v>0</v>
      </c>
      <c r="H84" s="195">
        <v>0</v>
      </c>
      <c r="I84" s="127"/>
      <c r="J84" s="127"/>
    </row>
    <row r="85" spans="1:10" s="79" customFormat="1" ht="29.25" customHeight="1">
      <c r="A85" s="257" t="s">
        <v>163</v>
      </c>
      <c r="B85" s="258"/>
      <c r="C85" s="259"/>
      <c r="D85" s="103"/>
      <c r="E85" s="200">
        <f>E86</f>
        <v>0</v>
      </c>
      <c r="F85" s="201">
        <f>F86</f>
        <v>0</v>
      </c>
      <c r="G85" s="201">
        <f t="shared" ref="G85:H86" si="37">G86</f>
        <v>0</v>
      </c>
      <c r="H85" s="201">
        <f t="shared" si="37"/>
        <v>0</v>
      </c>
      <c r="I85" s="120"/>
      <c r="J85" s="120"/>
    </row>
    <row r="86" spans="1:10" s="79" customFormat="1" ht="25.5" customHeight="1">
      <c r="A86" s="251">
        <v>4</v>
      </c>
      <c r="B86" s="252"/>
      <c r="C86" s="253"/>
      <c r="D86" s="102" t="s">
        <v>6</v>
      </c>
      <c r="E86" s="202">
        <f>E87</f>
        <v>0</v>
      </c>
      <c r="F86" s="203">
        <f>F87</f>
        <v>0</v>
      </c>
      <c r="G86" s="203">
        <f t="shared" si="37"/>
        <v>0</v>
      </c>
      <c r="H86" s="203">
        <f t="shared" si="37"/>
        <v>0</v>
      </c>
      <c r="I86" s="123"/>
      <c r="J86" s="123"/>
    </row>
    <row r="87" spans="1:10" s="79" customFormat="1" ht="25.5" customHeight="1">
      <c r="A87" s="254">
        <v>42</v>
      </c>
      <c r="B87" s="255"/>
      <c r="C87" s="256"/>
      <c r="D87" s="103" t="s">
        <v>155</v>
      </c>
      <c r="E87" s="194">
        <v>0</v>
      </c>
      <c r="F87" s="195">
        <v>0</v>
      </c>
      <c r="G87" s="195">
        <v>0</v>
      </c>
      <c r="H87" s="195">
        <v>0</v>
      </c>
      <c r="I87" s="127"/>
      <c r="J87" s="127"/>
    </row>
    <row r="88" spans="1:10" ht="25.5" customHeight="1">
      <c r="A88" s="257" t="s">
        <v>165</v>
      </c>
      <c r="B88" s="258"/>
      <c r="C88" s="259"/>
      <c r="D88" s="87"/>
      <c r="E88" s="200">
        <f>E89+E93</f>
        <v>7122.63</v>
      </c>
      <c r="F88" s="201">
        <f>F89+F93</f>
        <v>1632000</v>
      </c>
      <c r="G88" s="201">
        <f t="shared" ref="G88:H88" si="38">G89+G93</f>
        <v>137900</v>
      </c>
      <c r="H88" s="201">
        <f t="shared" si="38"/>
        <v>1900</v>
      </c>
      <c r="I88" s="127"/>
      <c r="J88" s="127">
        <f t="shared" si="32"/>
        <v>1.3778100072516316E-2</v>
      </c>
    </row>
    <row r="89" spans="1:10" ht="25.5" customHeight="1">
      <c r="A89" s="257" t="s">
        <v>198</v>
      </c>
      <c r="B89" s="258"/>
      <c r="C89" s="259"/>
      <c r="D89" s="87"/>
      <c r="E89" s="200">
        <f>E90</f>
        <v>0</v>
      </c>
      <c r="F89" s="201">
        <f>F90</f>
        <v>1625000</v>
      </c>
      <c r="G89" s="201">
        <f t="shared" ref="G89:H89" si="39">G90</f>
        <v>136000</v>
      </c>
      <c r="H89" s="201">
        <f t="shared" si="39"/>
        <v>0</v>
      </c>
      <c r="I89" s="127"/>
      <c r="J89" s="127">
        <f t="shared" si="32"/>
        <v>0</v>
      </c>
    </row>
    <row r="90" spans="1:10" s="79" customFormat="1" ht="25.5" customHeight="1">
      <c r="A90" s="251">
        <v>4</v>
      </c>
      <c r="B90" s="252"/>
      <c r="C90" s="253"/>
      <c r="D90" s="84" t="s">
        <v>6</v>
      </c>
      <c r="E90" s="202">
        <f>E91+E92</f>
        <v>0</v>
      </c>
      <c r="F90" s="203">
        <f>F91+F92</f>
        <v>1625000</v>
      </c>
      <c r="G90" s="203">
        <f t="shared" ref="G90:H90" si="40">G91+G92</f>
        <v>136000</v>
      </c>
      <c r="H90" s="203">
        <f t="shared" si="40"/>
        <v>0</v>
      </c>
      <c r="I90" s="123"/>
      <c r="J90" s="123">
        <f t="shared" si="32"/>
        <v>0</v>
      </c>
    </row>
    <row r="91" spans="1:10" ht="25.5" customHeight="1">
      <c r="A91" s="254">
        <v>42</v>
      </c>
      <c r="B91" s="255"/>
      <c r="C91" s="256"/>
      <c r="D91" s="82" t="s">
        <v>155</v>
      </c>
      <c r="E91" s="194">
        <v>0</v>
      </c>
      <c r="F91" s="195">
        <v>350000</v>
      </c>
      <c r="G91" s="195">
        <v>136000</v>
      </c>
      <c r="H91" s="195">
        <v>0</v>
      </c>
      <c r="I91" s="127"/>
      <c r="J91" s="127">
        <f t="shared" si="32"/>
        <v>0</v>
      </c>
    </row>
    <row r="92" spans="1:10" ht="25.5" customHeight="1">
      <c r="A92" s="254">
        <v>45</v>
      </c>
      <c r="B92" s="255"/>
      <c r="C92" s="256"/>
      <c r="D92" s="82" t="s">
        <v>134</v>
      </c>
      <c r="E92" s="194">
        <v>0</v>
      </c>
      <c r="F92" s="195">
        <v>1275000</v>
      </c>
      <c r="G92" s="195">
        <v>0</v>
      </c>
      <c r="H92" s="195">
        <v>0</v>
      </c>
      <c r="I92" s="127"/>
      <c r="J92" s="127"/>
    </row>
    <row r="93" spans="1:10" ht="25.5" customHeight="1">
      <c r="A93" s="257" t="s">
        <v>196</v>
      </c>
      <c r="B93" s="258"/>
      <c r="C93" s="259"/>
      <c r="D93" s="87"/>
      <c r="E93" s="200">
        <f>E94</f>
        <v>7122.63</v>
      </c>
      <c r="F93" s="201">
        <f>F94</f>
        <v>7000</v>
      </c>
      <c r="G93" s="201">
        <f t="shared" ref="G93:H94" si="41">G94</f>
        <v>1900</v>
      </c>
      <c r="H93" s="201">
        <f t="shared" si="41"/>
        <v>1900</v>
      </c>
      <c r="I93" s="127"/>
      <c r="J93" s="127">
        <f t="shared" si="32"/>
        <v>1</v>
      </c>
    </row>
    <row r="94" spans="1:10" s="79" customFormat="1" ht="25.5" customHeight="1">
      <c r="A94" s="251">
        <v>4</v>
      </c>
      <c r="B94" s="252"/>
      <c r="C94" s="253"/>
      <c r="D94" s="84" t="s">
        <v>6</v>
      </c>
      <c r="E94" s="202">
        <f>E95</f>
        <v>7122.63</v>
      </c>
      <c r="F94" s="203">
        <f>F95</f>
        <v>7000</v>
      </c>
      <c r="G94" s="203">
        <f t="shared" si="41"/>
        <v>1900</v>
      </c>
      <c r="H94" s="203">
        <f t="shared" si="41"/>
        <v>1900</v>
      </c>
      <c r="I94" s="123"/>
      <c r="J94" s="123">
        <f t="shared" si="32"/>
        <v>1</v>
      </c>
    </row>
    <row r="95" spans="1:10" ht="25.5" customHeight="1">
      <c r="A95" s="254">
        <v>42</v>
      </c>
      <c r="B95" s="255"/>
      <c r="C95" s="256"/>
      <c r="D95" s="82" t="s">
        <v>155</v>
      </c>
      <c r="E95" s="194">
        <v>7122.63</v>
      </c>
      <c r="F95" s="195">
        <v>7000</v>
      </c>
      <c r="G95" s="195">
        <v>1900</v>
      </c>
      <c r="H95" s="195">
        <v>1900</v>
      </c>
      <c r="I95" s="127"/>
      <c r="J95" s="127">
        <f t="shared" si="32"/>
        <v>1</v>
      </c>
    </row>
    <row r="96" spans="1:10" ht="25.5" customHeight="1">
      <c r="A96" s="257" t="s">
        <v>169</v>
      </c>
      <c r="B96" s="258"/>
      <c r="C96" s="259"/>
      <c r="D96" s="87"/>
      <c r="E96" s="200">
        <f>E97</f>
        <v>100</v>
      </c>
      <c r="F96" s="201">
        <f>F97</f>
        <v>11000</v>
      </c>
      <c r="G96" s="201">
        <f t="shared" ref="G96:H97" si="42">G97</f>
        <v>1001</v>
      </c>
      <c r="H96" s="201">
        <f t="shared" si="42"/>
        <v>0</v>
      </c>
      <c r="I96" s="127">
        <f t="shared" si="31"/>
        <v>0</v>
      </c>
      <c r="J96" s="127">
        <f t="shared" si="32"/>
        <v>0</v>
      </c>
    </row>
    <row r="97" spans="1:10" ht="25.5" customHeight="1">
      <c r="A97" s="251">
        <v>4</v>
      </c>
      <c r="B97" s="252"/>
      <c r="C97" s="253"/>
      <c r="D97" s="84" t="s">
        <v>6</v>
      </c>
      <c r="E97" s="202">
        <f>E98</f>
        <v>100</v>
      </c>
      <c r="F97" s="203">
        <f>F98</f>
        <v>11000</v>
      </c>
      <c r="G97" s="203">
        <f t="shared" si="42"/>
        <v>1001</v>
      </c>
      <c r="H97" s="203">
        <f t="shared" si="42"/>
        <v>0</v>
      </c>
      <c r="I97" s="123">
        <f t="shared" si="31"/>
        <v>0</v>
      </c>
      <c r="J97" s="123">
        <f t="shared" si="32"/>
        <v>0</v>
      </c>
    </row>
    <row r="98" spans="1:10" ht="25.5" customHeight="1">
      <c r="A98" s="254">
        <v>42</v>
      </c>
      <c r="B98" s="255"/>
      <c r="C98" s="256"/>
      <c r="D98" s="82" t="s">
        <v>155</v>
      </c>
      <c r="E98" s="194">
        <v>100</v>
      </c>
      <c r="F98" s="195">
        <v>11000</v>
      </c>
      <c r="G98" s="195">
        <v>1001</v>
      </c>
      <c r="H98" s="195">
        <v>0</v>
      </c>
      <c r="I98" s="127">
        <f t="shared" si="31"/>
        <v>0</v>
      </c>
      <c r="J98" s="127">
        <f t="shared" si="32"/>
        <v>0</v>
      </c>
    </row>
    <row r="99" spans="1:10" ht="25.5" customHeight="1">
      <c r="A99" s="257" t="s">
        <v>206</v>
      </c>
      <c r="B99" s="258"/>
      <c r="C99" s="259"/>
      <c r="D99" s="87"/>
      <c r="E99" s="200">
        <f>E100</f>
        <v>618.59</v>
      </c>
      <c r="F99" s="201">
        <f>F100</f>
        <v>650</v>
      </c>
      <c r="G99" s="201">
        <f t="shared" ref="G99:H100" si="43">G100</f>
        <v>2000</v>
      </c>
      <c r="H99" s="201">
        <f t="shared" si="43"/>
        <v>1276.3399999999999</v>
      </c>
      <c r="I99" s="127">
        <f t="shared" si="31"/>
        <v>2.0633052587335712</v>
      </c>
      <c r="J99" s="127">
        <f t="shared" si="32"/>
        <v>0.6381699999999999</v>
      </c>
    </row>
    <row r="100" spans="1:10" ht="25.5" customHeight="1">
      <c r="A100" s="251">
        <v>4</v>
      </c>
      <c r="B100" s="252"/>
      <c r="C100" s="253"/>
      <c r="D100" s="84" t="s">
        <v>6</v>
      </c>
      <c r="E100" s="202">
        <f>E101</f>
        <v>618.59</v>
      </c>
      <c r="F100" s="203">
        <f>F101</f>
        <v>650</v>
      </c>
      <c r="G100" s="203">
        <f t="shared" si="43"/>
        <v>2000</v>
      </c>
      <c r="H100" s="203">
        <f t="shared" si="43"/>
        <v>1276.3399999999999</v>
      </c>
      <c r="I100" s="123">
        <f t="shared" si="31"/>
        <v>2.0633052587335712</v>
      </c>
      <c r="J100" s="123">
        <f t="shared" si="32"/>
        <v>0.6381699999999999</v>
      </c>
    </row>
    <row r="101" spans="1:10" ht="25.5" customHeight="1">
      <c r="A101" s="254">
        <v>42</v>
      </c>
      <c r="B101" s="255"/>
      <c r="C101" s="256"/>
      <c r="D101" s="82" t="s">
        <v>155</v>
      </c>
      <c r="E101" s="194">
        <v>618.59</v>
      </c>
      <c r="F101" s="195">
        <v>650</v>
      </c>
      <c r="G101" s="195">
        <v>2000</v>
      </c>
      <c r="H101" s="195">
        <v>1276.3399999999999</v>
      </c>
      <c r="I101" s="127">
        <f t="shared" si="31"/>
        <v>2.0633052587335712</v>
      </c>
      <c r="J101" s="127">
        <f t="shared" si="32"/>
        <v>0.6381699999999999</v>
      </c>
    </row>
    <row r="102" spans="1:10" ht="25.5" customHeight="1"/>
  </sheetData>
  <sheetProtection password="C60B" sheet="1" objects="1" scenarios="1"/>
  <customSheetViews>
    <customSheetView guid="{62107B86-2087-4D05-8523-B0ADE90AD5C2}" fitToPage="1">
      <selection activeCell="L22" sqref="L22"/>
      <pageMargins left="0.7" right="0.7" top="0.75" bottom="0.75" header="0.3" footer="0.3"/>
      <pageSetup paperSize="9" scale="68" fitToHeight="0" orientation="landscape" r:id="rId1"/>
    </customSheetView>
  </customSheetViews>
  <mergeCells count="95">
    <mergeCell ref="A38:C38"/>
    <mergeCell ref="A54:C54"/>
    <mergeCell ref="A55:C55"/>
    <mergeCell ref="A53:C53"/>
    <mergeCell ref="A41:C41"/>
    <mergeCell ref="A45:C45"/>
    <mergeCell ref="A18:C18"/>
    <mergeCell ref="A19:C19"/>
    <mergeCell ref="A20:C20"/>
    <mergeCell ref="A29:C29"/>
    <mergeCell ref="A30:C30"/>
    <mergeCell ref="A27:C27"/>
    <mergeCell ref="A28:C28"/>
    <mergeCell ref="A37:C37"/>
    <mergeCell ref="A22:C22"/>
    <mergeCell ref="A23:C23"/>
    <mergeCell ref="A25:C25"/>
    <mergeCell ref="A32:C32"/>
    <mergeCell ref="A33:C33"/>
    <mergeCell ref="A31:C31"/>
    <mergeCell ref="A34:C34"/>
    <mergeCell ref="A35:C35"/>
    <mergeCell ref="A36:C36"/>
    <mergeCell ref="A89:C89"/>
    <mergeCell ref="A80:C80"/>
    <mergeCell ref="A81:C81"/>
    <mergeCell ref="A82:C82"/>
    <mergeCell ref="A83:C83"/>
    <mergeCell ref="A84:C84"/>
    <mergeCell ref="A77:C77"/>
    <mergeCell ref="A88:C88"/>
    <mergeCell ref="A71:C71"/>
    <mergeCell ref="A72:C72"/>
    <mergeCell ref="A76:C76"/>
    <mergeCell ref="A78:C78"/>
    <mergeCell ref="A79:C79"/>
    <mergeCell ref="A87:C87"/>
    <mergeCell ref="A91:C91"/>
    <mergeCell ref="A1:I1"/>
    <mergeCell ref="A10:C10"/>
    <mergeCell ref="A12:C12"/>
    <mergeCell ref="A14:C14"/>
    <mergeCell ref="A13:C13"/>
    <mergeCell ref="A11:C11"/>
    <mergeCell ref="A5:D5"/>
    <mergeCell ref="A6:D6"/>
    <mergeCell ref="A3:I3"/>
    <mergeCell ref="A7:D7"/>
    <mergeCell ref="A8:C8"/>
    <mergeCell ref="A9:C9"/>
    <mergeCell ref="A69:C69"/>
    <mergeCell ref="A74:C74"/>
    <mergeCell ref="A75:C75"/>
    <mergeCell ref="A70:C70"/>
    <mergeCell ref="A17:C17"/>
    <mergeCell ref="A16:C16"/>
    <mergeCell ref="A101:C101"/>
    <mergeCell ref="A93:C93"/>
    <mergeCell ref="A95:C95"/>
    <mergeCell ref="A96:C96"/>
    <mergeCell ref="A99:C99"/>
    <mergeCell ref="A100:C100"/>
    <mergeCell ref="A97:C97"/>
    <mergeCell ref="A98:C98"/>
    <mergeCell ref="A94:C94"/>
    <mergeCell ref="A92:C92"/>
    <mergeCell ref="A60:C60"/>
    <mergeCell ref="A61:C61"/>
    <mergeCell ref="A62:C62"/>
    <mergeCell ref="A65:C65"/>
    <mergeCell ref="A66:C66"/>
    <mergeCell ref="A68:C68"/>
    <mergeCell ref="A67:C67"/>
    <mergeCell ref="A50:C50"/>
    <mergeCell ref="A51:C51"/>
    <mergeCell ref="A52:C52"/>
    <mergeCell ref="A57:C57"/>
    <mergeCell ref="A58:C58"/>
    <mergeCell ref="A64:C64"/>
    <mergeCell ref="A90:C90"/>
    <mergeCell ref="A24:C24"/>
    <mergeCell ref="A46:C46"/>
    <mergeCell ref="A47:C47"/>
    <mergeCell ref="A48:C48"/>
    <mergeCell ref="A49:C49"/>
    <mergeCell ref="A42:C42"/>
    <mergeCell ref="A43:C43"/>
    <mergeCell ref="A73:C73"/>
    <mergeCell ref="A59:C59"/>
    <mergeCell ref="A39:C39"/>
    <mergeCell ref="A40:C40"/>
    <mergeCell ref="A56:C56"/>
    <mergeCell ref="A44:C44"/>
    <mergeCell ref="A85:C85"/>
    <mergeCell ref="A86:C86"/>
  </mergeCells>
  <pageMargins left="0.7" right="0.7" top="0.75" bottom="0.75" header="0.3" footer="0.3"/>
  <pageSetup paperSize="9" scale="68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C16" sqref="C16"/>
    </sheetView>
  </sheetViews>
  <sheetFormatPr defaultRowHeight="15"/>
  <cols>
    <col min="1" max="1" width="52" customWidth="1"/>
    <col min="2" max="2" width="36.7109375" customWidth="1"/>
    <col min="3" max="3" width="36.42578125" customWidth="1"/>
  </cols>
  <sheetData>
    <row r="1" spans="1:3">
      <c r="A1" t="s">
        <v>208</v>
      </c>
      <c r="B1" t="s">
        <v>21</v>
      </c>
    </row>
    <row r="2" spans="1:3">
      <c r="A2" s="101" t="s">
        <v>209</v>
      </c>
      <c r="B2" s="35">
        <v>8497807.7400000002</v>
      </c>
    </row>
    <row r="3" spans="1:3">
      <c r="A3" s="101" t="s">
        <v>210</v>
      </c>
      <c r="B3" s="35">
        <v>335486.25</v>
      </c>
    </row>
    <row r="4" spans="1:3">
      <c r="A4" s="101" t="s">
        <v>211</v>
      </c>
      <c r="B4" s="35">
        <v>35026.639999999999</v>
      </c>
    </row>
    <row r="5" spans="1:3">
      <c r="A5" s="101" t="s">
        <v>212</v>
      </c>
      <c r="B5" s="35">
        <v>823802.85</v>
      </c>
    </row>
    <row r="6" spans="1:3">
      <c r="A6" s="101" t="s">
        <v>213</v>
      </c>
      <c r="B6" s="35">
        <v>15229.04</v>
      </c>
    </row>
    <row r="7" spans="1:3">
      <c r="A7" s="101" t="s">
        <v>214</v>
      </c>
      <c r="B7" s="35">
        <v>1276.3399999999999</v>
      </c>
    </row>
    <row r="8" spans="1:3">
      <c r="A8" s="35"/>
      <c r="B8" s="35"/>
    </row>
    <row r="9" spans="1:3">
      <c r="A9" s="35"/>
      <c r="B9" s="35"/>
    </row>
    <row r="10" spans="1:3">
      <c r="A10" s="35" t="s">
        <v>215</v>
      </c>
      <c r="B10" s="35" t="s">
        <v>216</v>
      </c>
      <c r="C10" t="s">
        <v>217</v>
      </c>
    </row>
    <row r="11" spans="1:3">
      <c r="A11" s="35" t="s">
        <v>218</v>
      </c>
      <c r="B11" s="35">
        <v>8179070</v>
      </c>
      <c r="C11" s="35">
        <v>8247175.8499999996</v>
      </c>
    </row>
    <row r="12" spans="1:3">
      <c r="A12" s="35" t="s">
        <v>219</v>
      </c>
      <c r="B12" s="35">
        <v>2417605.5099999998</v>
      </c>
      <c r="C12" s="35">
        <v>2368585.96</v>
      </c>
    </row>
    <row r="13" spans="1:3">
      <c r="A13" s="35" t="s">
        <v>220</v>
      </c>
      <c r="B13" s="35">
        <v>33669.74</v>
      </c>
      <c r="C13" s="35">
        <v>33405.550000000003</v>
      </c>
    </row>
    <row r="14" spans="1:3">
      <c r="A14" s="35" t="s">
        <v>221</v>
      </c>
      <c r="B14" s="35">
        <v>541000</v>
      </c>
      <c r="C14" s="35">
        <v>491205.95</v>
      </c>
    </row>
    <row r="15" spans="1:3">
      <c r="A15" s="35" t="s">
        <v>222</v>
      </c>
      <c r="B15" s="35">
        <v>130414.26</v>
      </c>
      <c r="C15" s="35">
        <v>130414.26</v>
      </c>
    </row>
    <row r="16" spans="1:3">
      <c r="A16" s="35"/>
      <c r="B16" s="35"/>
      <c r="C16" s="35"/>
    </row>
    <row r="17" spans="1:3">
      <c r="A17" s="35"/>
      <c r="B17" s="35"/>
      <c r="C17" s="35"/>
    </row>
    <row r="18" spans="1:3">
      <c r="B18" s="35"/>
      <c r="C18" s="35"/>
    </row>
    <row r="19" spans="1:3">
      <c r="B19" s="35"/>
      <c r="C19" s="35"/>
    </row>
    <row r="20" spans="1:3">
      <c r="B20" s="35"/>
      <c r="C20" s="35"/>
    </row>
    <row r="21" spans="1:3">
      <c r="B21" s="35"/>
      <c r="C21" s="35"/>
    </row>
    <row r="22" spans="1:3">
      <c r="B22" s="35"/>
      <c r="C22" s="35"/>
    </row>
    <row r="23" spans="1:3">
      <c r="B23" s="35"/>
      <c r="C23" s="35"/>
    </row>
    <row r="24" spans="1:3">
      <c r="B24" s="35"/>
      <c r="C24" s="35"/>
    </row>
    <row r="25" spans="1:3">
      <c r="B25" s="35"/>
      <c r="C25" s="35"/>
    </row>
  </sheetData>
  <customSheetViews>
    <customSheetView guid="{62107B86-2087-4D05-8523-B0ADE90AD5C2}" topLeftCell="A13">
      <selection activeCell="G22" sqref="G2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2025-02-12T09:28:24Z</cp:lastPrinted>
  <dcterms:created xsi:type="dcterms:W3CDTF">2022-08-12T12:51:27Z</dcterms:created>
  <dcterms:modified xsi:type="dcterms:W3CDTF">2025-02-13T12:35:03Z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