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4" activeTab="0"/>
  </bookViews>
  <sheets>
    <sheet name="Opći dio" sheetId="1" r:id="rId1"/>
    <sheet name="FP prihodi 2022" sheetId="2" r:id="rId2"/>
    <sheet name="FP prihodi 2023 i 2024" sheetId="3" r:id="rId3"/>
    <sheet name="FP rashodi 2022" sheetId="4" r:id="rId4"/>
  </sheets>
  <definedNames>
    <definedName name="_xlnm.Print_Titles" localSheetId="3">'FP rashodi 2022'!$3:$4</definedName>
  </definedNames>
  <calcPr fullCalcOnLoad="1"/>
</workbook>
</file>

<file path=xl/sharedStrings.xml><?xml version="1.0" encoding="utf-8"?>
<sst xmlns="http://schemas.openxmlformats.org/spreadsheetml/2006/main" count="215" uniqueCount="164">
  <si>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</si>
  <si>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</si>
  <si>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</si>
  <si>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</si>
  <si>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</si>
  <si>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</si>
  <si>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</si>
  <si>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</si>
  <si>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</si>
  <si>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</si>
  <si>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</si>
  <si>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</si>
  <si>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</si>
  <si>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Donacije</t>
  </si>
  <si>
    <t>Prihodi od nefinancijjske imovine i nadoknade šteta s osnova osiguranja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</si>
  <si>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</si>
  <si>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</si>
  <si>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</si>
  <si>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</si>
  <si>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</si>
  <si>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</si>
  <si>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</si>
  <si>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</si>
  <si>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</si>
  <si>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</si>
  <si>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</si>
  <si>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</si>
  <si>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</si>
  <si>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</si>
  <si>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</si>
  <si>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</si>
  <si>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</si>
  <si>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t>Financijski plan - Plan rashoda i izdataka</t>
  </si>
  <si>
    <t>Obrazac JLP(R)S FP-RiI</t>
  </si>
  <si>
    <t>Rashodi za zaposlene</t>
  </si>
  <si>
    <t>Plaće za redovan rad</t>
  </si>
  <si>
    <t>Plaće za prekovremeni rad</t>
  </si>
  <si>
    <t>Ostali rashodi za zaposlene</t>
  </si>
  <si>
    <t>Doprinosi za zdravstveno osiguranje</t>
  </si>
  <si>
    <t>Materijalni rashodi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</si>
  <si>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</si>
  <si>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</si>
  <si>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</si>
  <si>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</si>
  <si>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Materijal i sirovine</t>
  </si>
  <si>
    <t>Energija</t>
  </si>
  <si>
    <t>Sitni inventar i autogume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</si>
  <si>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</si>
  <si>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</si>
  <si>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</si>
  <si>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</si>
  <si>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</si>
  <si>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</si>
  <si>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</si>
  <si>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</si>
  <si>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</si>
  <si>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</si>
  <si>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</si>
  <si>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</si>
  <si>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>Članarine</t>
  </si>
  <si>
    <t>Ostali nespomenuti rashodi poslovanja</t>
  </si>
  <si>
    <t>Financijski rashodi</t>
  </si>
  <si>
    <t>Bankarske usluge i usluge platnog prometa</t>
  </si>
  <si>
    <t>Zatezne kamate</t>
  </si>
  <si>
    <t>Rashodi za nabavu proizvedene dugotrajne imovine</t>
  </si>
  <si>
    <t>Ostali građevinski objekti</t>
  </si>
  <si>
    <t>Komunikacijska oprema</t>
  </si>
  <si>
    <t>Medicinska i laboratorijska oprema</t>
  </si>
  <si>
    <t>Dodatna ulaganja na građevinskim objektima</t>
  </si>
  <si>
    <t>P0001 Provođenje zdravstvene zaštite</t>
  </si>
  <si>
    <t>A1 Redovna djelatnost</t>
  </si>
  <si>
    <t>Uredska oprema i namještaj</t>
  </si>
  <si>
    <t>Oprema za održavanje i zaštitu</t>
  </si>
  <si>
    <t>PSIHIJATRIJSKA BOLNICA UGLJAN</t>
  </si>
  <si>
    <t>Prihodi iz proračuna za financiranje redovne djelatnosti proračunskih korisnika</t>
  </si>
  <si>
    <t>Vlastiti prihodi - Prihodi ostvareni obavljanjem osnovnih i ostalih poslova vlastite djelatnosti (Prihodi od pruženih usluga)</t>
  </si>
  <si>
    <t>Prihodi po posebnim propisima</t>
  </si>
  <si>
    <t>Prihodi od financijske imovine</t>
  </si>
  <si>
    <t>Plaće (Bruto)</t>
  </si>
  <si>
    <t>Doprinosi na plaće</t>
  </si>
  <si>
    <t>Naknade troškova zaposlenima</t>
  </si>
  <si>
    <t>Rashodi za materijal i energiju</t>
  </si>
  <si>
    <t>Rashodi za usluge</t>
  </si>
  <si>
    <t>Ostali financijski rashodi</t>
  </si>
  <si>
    <t>Građevinski objekti</t>
  </si>
  <si>
    <t>Postrojenja i oprema</t>
  </si>
  <si>
    <t>Rashodi za dodatna ulaganja na nefinancijskoj imovini</t>
  </si>
  <si>
    <t>Ostale naknade troškova zaposlenima</t>
  </si>
  <si>
    <t>Službena, radna i zaštitna odjeća i obuća</t>
  </si>
  <si>
    <t>Nematerijalna proizvedena imovina</t>
  </si>
  <si>
    <t>Ostala nematerijalna imovina</t>
  </si>
  <si>
    <t>Pristojbe i naknade</t>
  </si>
  <si>
    <t>Rashodi za nabavu neproizvedene dugotrajne imovine</t>
  </si>
  <si>
    <t>Nematerijalna imovina</t>
  </si>
  <si>
    <t>Licence</t>
  </si>
  <si>
    <t>Uređaji, strojevi i oprema za ostale namjene</t>
  </si>
  <si>
    <t>Ulaganja u računalne programe</t>
  </si>
  <si>
    <t>Ostala nematerijalna proizvedena imovina</t>
  </si>
  <si>
    <t>Naknade troškova osobama izvan radnog odnosa</t>
  </si>
  <si>
    <t>Kazne, penali i naknade šteta</t>
  </si>
  <si>
    <t xml:space="preserve">Ostali rashodi   </t>
  </si>
  <si>
    <t>Opći prihodi i primici (HZZO)</t>
  </si>
  <si>
    <t>Opći prihodi i primici (država)</t>
  </si>
  <si>
    <t>Opći prihodi i primici (županija)</t>
  </si>
  <si>
    <t>Izdaci za otplatu glavnice primljenih kredita i zajmova</t>
  </si>
  <si>
    <t>Kamate za primljene kredite i zajmove</t>
  </si>
  <si>
    <t>Naknade šteta pravnim i fizičkim osobama</t>
  </si>
  <si>
    <t>Instrumenti, uređaji i strojevi</t>
  </si>
  <si>
    <t>PRIHODI POSLOVANJA</t>
  </si>
  <si>
    <t>PRIHODI OD PRODAJE NEFINANCIJSKE IMOVINE</t>
  </si>
  <si>
    <t>RAZLIKA - VIŠAK / MANJAK</t>
  </si>
  <si>
    <t>VIŠKOVI/MANJKOVI</t>
  </si>
  <si>
    <t xml:space="preserve">UKUPAN DONOS VIŠKA/MANJKA IZ PRETHODNE(IH) GODINA </t>
  </si>
  <si>
    <t>VIŠAK/MANJAK IZ PRETHODNE(IH) GODINE KOJI ĆE SE POKRITI/RASPOREDITI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</si>
  <si>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</si>
  <si>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</si>
  <si>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</si>
  <si>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</si>
  <si>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>Rashodi za nabavu nefinancijske imovine</t>
  </si>
  <si>
    <t>Rashodi poslovanja</t>
  </si>
  <si>
    <t>Projekcija plana za 2021.</t>
  </si>
  <si>
    <t>Dodatna ulaganja na postrojenjima i opremi</t>
  </si>
  <si>
    <t>Dodatna ulaganja za ostalu nefinancijsku imovinu</t>
  </si>
  <si>
    <t>Prijedlog plana za 2020.</t>
  </si>
  <si>
    <t>Projekcija plana za 2022.</t>
  </si>
  <si>
    <t>2022.</t>
  </si>
  <si>
    <t>Otplata glavnice primljenih kredita i zajmova od ustanova JS</t>
  </si>
  <si>
    <t>Otplata glavnice primljenih zajmova od fin. inst. u JS</t>
  </si>
  <si>
    <t>Višak/manjak prihoda</t>
  </si>
  <si>
    <t>Manjak prihoda poslovanja</t>
  </si>
  <si>
    <t>PLAN 2022.</t>
  </si>
  <si>
    <t>NAZIV</t>
  </si>
  <si>
    <t>UKUPNO PRIHODI (6+7)</t>
  </si>
  <si>
    <t>RASHODI POSLOVANJA</t>
  </si>
  <si>
    <t>RASHODI ZA NABAVU NEFINANCIJSKE IMOVINE</t>
  </si>
  <si>
    <t>UKUPNO RAHODI (3+4)</t>
  </si>
  <si>
    <t>A. RAČUN PRIHODA I RASHODA</t>
  </si>
  <si>
    <t>B. RAČUN FINANCIRANJA</t>
  </si>
  <si>
    <t>C. RASPOLOŽIVA SREDSTVA IZ PRETHODNIH GODINA</t>
  </si>
  <si>
    <t>RAZLIKA (MANJAK KOJI SE PRENOSI U IDUĆU GODINU)</t>
  </si>
  <si>
    <t>PLAN 2023.</t>
  </si>
  <si>
    <t>2023.</t>
  </si>
  <si>
    <t>Procjena 2023.</t>
  </si>
  <si>
    <t>PROJEKCIJA PLANA ZA 2022.</t>
  </si>
  <si>
    <t>PROJEKCIJA PLANA ZA 2023.</t>
  </si>
  <si>
    <t>Troškovi sudskih postupaka</t>
  </si>
  <si>
    <t>Kamate za primljene zajmove od kred. inst. u JS</t>
  </si>
  <si>
    <t>Kamate za primljene zajmove od kred. inst. izvan JS</t>
  </si>
  <si>
    <t>RAZLIKA VIŠAK MANJAK + NETO FINANCIRANJE + VIŠAK/MANJAK IZ PRETHODNIH GODINA KOJI ĆE SE POKRITI</t>
  </si>
  <si>
    <t>Prijevozna sredstva</t>
  </si>
  <si>
    <t>Prijevozna sredstva u cestovnom prometu</t>
  </si>
  <si>
    <t>Plaće za posebne uvjete rada</t>
  </si>
  <si>
    <t>Otplata glavnice primljenih kredita ostale institucije HPB</t>
  </si>
  <si>
    <r>
      <t>PRIJEDLOG FINANCIJSKOG PLANA PSIHIJATRIJSKE BOLNICE UGLJAN</t>
    </r>
    <r>
      <rPr>
        <b/>
        <sz val="10"/>
        <color indexed="8"/>
        <rFont val="Arial"/>
        <family val="2"/>
      </rPr>
      <t xml:space="preserve">  ZA 2022. I                                                                                                                                                PROJEKCIJA PLANA ZA  2023. I 2024. GODINU</t>
    </r>
  </si>
  <si>
    <t>OPĆI DIO</t>
  </si>
  <si>
    <t>PLAN 2024.</t>
  </si>
  <si>
    <t>FINANCIJSKI PLAN - Procjena prihoda i primitaka za 2022.</t>
  </si>
  <si>
    <t>Ukupno prihodi i primici za 2022.</t>
  </si>
  <si>
    <t>FINANCIJSKI PLAN - Procjena prihoda i primitaka za 2023. i  2024.</t>
  </si>
  <si>
    <t>2024.</t>
  </si>
  <si>
    <t>Ukupno prihodi i primici za 2023. i 2024.</t>
  </si>
  <si>
    <t>Plan 2022.</t>
  </si>
  <si>
    <t>Procjena 2024.</t>
  </si>
  <si>
    <t>I REBALANS FINANCIJSKOG PLANA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</si>
</sst>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.00_ ;[Red]\-#,##0.00\ "/>
  </numFmts>
  <fonts count="5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1" borderId="12" xfId="0" applyFont="1" applyFill="1" applyBorder="1" applyAlignment="1">
      <alignment horizontal="center"/>
    </xf>
    <xf numFmtId="0" fontId="5" fillId="1" borderId="13" xfId="0" applyFont="1" applyFill="1" applyBorder="1" applyAlignment="1">
      <alignment horizontal="right" vertical="center" wrapText="1"/>
    </xf>
    <xf numFmtId="0" fontId="5" fillId="1" borderId="14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right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right" vertical="center" wrapText="1"/>
    </xf>
    <xf numFmtId="0" fontId="3" fillId="1" borderId="14" xfId="0" applyFont="1" applyFill="1" applyBorder="1" applyAlignment="1">
      <alignment horizontal="left" wrapText="1"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horizontal="left"/>
    </xf>
    <xf numFmtId="3" fontId="8" fillId="0" borderId="16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/>
    </xf>
    <xf numFmtId="179" fontId="6" fillId="0" borderId="0" xfId="59" applyFont="1" applyBorder="1" applyAlignment="1">
      <alignment/>
    </xf>
    <xf numFmtId="179" fontId="7" fillId="0" borderId="0" xfId="59" applyFont="1" applyBorder="1" applyAlignment="1">
      <alignment wrapText="1"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 horizontal="left"/>
    </xf>
    <xf numFmtId="3" fontId="7" fillId="0" borderId="17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7" fillId="0" borderId="0" xfId="0" applyNumberFormat="1" applyFont="1" applyFill="1" applyBorder="1" applyAlignment="1" quotePrefix="1">
      <alignment horizontal="left"/>
    </xf>
    <xf numFmtId="3" fontId="7" fillId="0" borderId="0" xfId="0" applyNumberFormat="1" applyFont="1" applyBorder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wrapText="1"/>
    </xf>
    <xf numFmtId="0" fontId="7" fillId="0" borderId="19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 quotePrefix="1">
      <alignment horizontal="center" wrapText="1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 quotePrefix="1">
      <alignment horizontal="center" wrapText="1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17" xfId="0" applyNumberFormat="1" applyFont="1" applyBorder="1" applyAlignment="1">
      <alignment horizontal="center"/>
    </xf>
    <xf numFmtId="0" fontId="9" fillId="0" borderId="17" xfId="0" applyNumberFormat="1" applyFont="1" applyBorder="1" applyAlignment="1" quotePrefix="1">
      <alignment horizontal="left" vertical="justify"/>
    </xf>
    <xf numFmtId="3" fontId="7" fillId="0" borderId="17" xfId="0" applyNumberFormat="1" applyFont="1" applyBorder="1" applyAlignment="1" quotePrefix="1">
      <alignment horizontal="center"/>
    </xf>
    <xf numFmtId="0" fontId="7" fillId="0" borderId="17" xfId="0" applyNumberFormat="1" applyFont="1" applyBorder="1" applyAlignment="1">
      <alignment/>
    </xf>
    <xf numFmtId="0" fontId="10" fillId="0" borderId="17" xfId="0" applyNumberFormat="1" applyFont="1" applyBorder="1" applyAlignment="1" quotePrefix="1">
      <alignment horizontal="center" vertical="center" wrapText="1"/>
    </xf>
    <xf numFmtId="3" fontId="6" fillId="0" borderId="2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0" fontId="6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26" xfId="0" applyNumberFormat="1" applyFont="1" applyBorder="1" applyAlignment="1">
      <alignment horizontal="left" vertical="justify" wrapText="1"/>
    </xf>
    <xf numFmtId="0" fontId="7" fillId="0" borderId="26" xfId="0" applyNumberFormat="1" applyFont="1" applyBorder="1" applyAlignment="1">
      <alignment horizontal="left" vertical="justify" wrapText="1"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horizontal="left"/>
    </xf>
    <xf numFmtId="179" fontId="7" fillId="0" borderId="26" xfId="59" applyFont="1" applyBorder="1" applyAlignment="1">
      <alignment wrapText="1"/>
    </xf>
    <xf numFmtId="3" fontId="7" fillId="0" borderId="18" xfId="0" applyNumberFormat="1" applyFont="1" applyBorder="1" applyAlignment="1" quotePrefix="1">
      <alignment horizontal="left"/>
    </xf>
    <xf numFmtId="3" fontId="6" fillId="0" borderId="27" xfId="0" applyNumberFormat="1" applyFont="1" applyBorder="1" applyAlignment="1">
      <alignment/>
    </xf>
    <xf numFmtId="3" fontId="6" fillId="0" borderId="27" xfId="0" applyNumberFormat="1" applyFont="1" applyBorder="1" applyAlignment="1">
      <alignment wrapText="1"/>
    </xf>
    <xf numFmtId="0" fontId="1" fillId="0" borderId="0" xfId="0" applyFont="1" applyAlignment="1">
      <alignment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21" xfId="0" applyNumberFormat="1" applyFont="1" applyBorder="1" applyAlignment="1">
      <alignment horizontal="left"/>
    </xf>
    <xf numFmtId="3" fontId="9" fillId="0" borderId="25" xfId="0" applyNumberFormat="1" applyFont="1" applyBorder="1" applyAlignment="1" quotePrefix="1">
      <alignment horizontal="right" vertical="justify" wrapText="1"/>
    </xf>
    <xf numFmtId="3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21" xfId="0" applyNumberFormat="1" applyFont="1" applyBorder="1" applyAlignment="1">
      <alignment/>
    </xf>
    <xf numFmtId="3" fontId="6" fillId="0" borderId="25" xfId="59" applyNumberFormat="1" applyFont="1" applyBorder="1" applyAlignment="1">
      <alignment/>
    </xf>
    <xf numFmtId="3" fontId="6" fillId="0" borderId="23" xfId="59" applyNumberFormat="1" applyFont="1" applyBorder="1" applyAlignment="1">
      <alignment/>
    </xf>
    <xf numFmtId="3" fontId="7" fillId="0" borderId="26" xfId="0" applyNumberFormat="1" applyFont="1" applyBorder="1" applyAlignment="1">
      <alignment horizontal="left" wrapText="1"/>
    </xf>
    <xf numFmtId="3" fontId="9" fillId="0" borderId="25" xfId="0" applyNumberFormat="1" applyFont="1" applyBorder="1" applyAlignment="1" quotePrefix="1">
      <alignment horizontal="right" vertical="center" wrapText="1"/>
    </xf>
    <xf numFmtId="3" fontId="6" fillId="0" borderId="25" xfId="59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0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2" fillId="0" borderId="41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43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0" fontId="1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0" xfId="0" applyFont="1" applyAlignment="1">
      <alignment horizontal="center" wrapText="1"/>
    </xf>
    <xf numFmtId="3" fontId="6" fillId="0" borderId="0" xfId="0" applyNumberFormat="1" applyFont="1" applyBorder="1" applyAlignment="1">
      <alignment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59" applyNumberFormat="1" applyFont="1" applyBorder="1" applyAlignment="1">
      <alignment/>
    </xf>
    <xf numFmtId="3" fontId="6" fillId="0" borderId="0" xfId="59" applyNumberFormat="1" applyFont="1" applyBorder="1" applyAlignment="1">
      <alignment vertical="center"/>
    </xf>
    <xf numFmtId="3" fontId="4" fillId="0" borderId="42" xfId="0" applyNumberFormat="1" applyFont="1" applyBorder="1" applyAlignment="1">
      <alignment horizontal="center" wrapText="1"/>
    </xf>
    <xf numFmtId="3" fontId="4" fillId="0" borderId="32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left"/>
    </xf>
    <xf numFmtId="0" fontId="1" fillId="0" borderId="49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53" fillId="0" borderId="32" xfId="0" applyFont="1" applyBorder="1" applyAlignment="1">
      <alignment horizontal="center" vertical="center" wrapText="1"/>
    </xf>
    <xf numFmtId="185" fontId="53" fillId="0" borderId="32" xfId="0" applyNumberFormat="1" applyFont="1" applyBorder="1" applyAlignment="1">
      <alignment horizontal="right" vertical="center"/>
    </xf>
    <xf numFmtId="185" fontId="54" fillId="0" borderId="32" xfId="0" applyNumberFormat="1" applyFont="1" applyBorder="1" applyAlignment="1">
      <alignment horizontal="right" vertical="center"/>
    </xf>
    <xf numFmtId="3" fontId="53" fillId="0" borderId="32" xfId="0" applyNumberFormat="1" applyFont="1" applyBorder="1" applyAlignment="1">
      <alignment horizontal="right" vertical="center" wrapText="1"/>
    </xf>
    <xf numFmtId="3" fontId="54" fillId="0" borderId="32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3" fontId="53" fillId="0" borderId="32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/>
    </xf>
    <xf numFmtId="3" fontId="54" fillId="0" borderId="32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52" xfId="0" applyNumberFormat="1" applyFont="1" applyBorder="1" applyAlignment="1">
      <alignment horizontal="center" vertical="center" wrapText="1"/>
    </xf>
    <xf numFmtId="3" fontId="4" fillId="0" borderId="5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5" fillId="0" borderId="32" xfId="0" applyFont="1" applyBorder="1" applyAlignment="1">
      <alignment vertical="center" wrapText="1"/>
    </xf>
    <xf numFmtId="0" fontId="17" fillId="0" borderId="18" xfId="0" applyFont="1" applyBorder="1" applyAlignment="1">
      <alignment horizontal="center" wrapText="1"/>
    </xf>
    <xf numFmtId="0" fontId="53" fillId="0" borderId="3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32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53" fillId="0" borderId="33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54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55" xfId="0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32" borderId="40" xfId="0" applyFont="1" applyFill="1" applyBorder="1" applyAlignment="1">
      <alignment horizontal="center"/>
    </xf>
    <xf numFmtId="0" fontId="4" fillId="32" borderId="38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5" fillId="32" borderId="40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762000"/>
          <a:ext cx="23812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.8515625" style="170" customWidth="1"/>
    <col min="6" max="6" width="15.28125" style="0" customWidth="1"/>
    <col min="7" max="7" width="16.421875" style="0" customWidth="1"/>
    <col min="8" max="8" width="16.8515625" style="0" customWidth="1"/>
    <col min="9" max="9" width="15.57421875" style="0" customWidth="1"/>
  </cols>
  <sheetData>
    <row r="2" ht="12.75">
      <c r="F2" t="s">
        <v>163</v>
      </c>
    </row>
    <row r="3" spans="2:9" ht="25.5" customHeight="1">
      <c r="B3" s="194" t="s">
        <v>153</v>
      </c>
      <c r="C3" s="194"/>
      <c r="D3" s="194"/>
      <c r="E3" s="194"/>
      <c r="F3" s="194"/>
      <c r="G3" s="194"/>
      <c r="H3" s="194"/>
      <c r="I3" s="194"/>
    </row>
    <row r="4" spans="2:9" ht="12.75" customHeight="1">
      <c r="B4" s="194" t="s">
        <v>154</v>
      </c>
      <c r="C4" s="194"/>
      <c r="D4" s="194"/>
      <c r="E4" s="194"/>
      <c r="F4" s="194"/>
      <c r="G4" s="194"/>
      <c r="H4" s="194"/>
      <c r="I4" s="194"/>
    </row>
    <row r="5" spans="2:9" ht="45" customHeight="1">
      <c r="B5" s="189" t="s">
        <v>136</v>
      </c>
      <c r="C5" s="189"/>
      <c r="D5" s="189"/>
      <c r="E5" s="189"/>
      <c r="F5" s="189"/>
      <c r="G5" s="189"/>
      <c r="H5" s="189"/>
      <c r="I5" s="189"/>
    </row>
    <row r="6" spans="1:9" ht="12.75">
      <c r="A6" s="171"/>
      <c r="B6" s="190" t="s">
        <v>131</v>
      </c>
      <c r="C6" s="191"/>
      <c r="D6" s="191"/>
      <c r="E6" s="191"/>
      <c r="F6" s="192"/>
      <c r="G6" s="154" t="s">
        <v>130</v>
      </c>
      <c r="H6" s="154" t="s">
        <v>140</v>
      </c>
      <c r="I6" s="154" t="s">
        <v>155</v>
      </c>
    </row>
    <row r="7" spans="1:9" ht="26.25" customHeight="1">
      <c r="A7" s="171">
        <v>6</v>
      </c>
      <c r="B7" s="186" t="s">
        <v>108</v>
      </c>
      <c r="C7" s="186"/>
      <c r="D7" s="186"/>
      <c r="E7" s="186"/>
      <c r="F7" s="186"/>
      <c r="G7" s="155">
        <v>63965280</v>
      </c>
      <c r="H7" s="155">
        <v>65095577</v>
      </c>
      <c r="I7" s="155">
        <v>65514961</v>
      </c>
    </row>
    <row r="8" spans="1:9" ht="26.25" customHeight="1">
      <c r="A8" s="171">
        <v>7</v>
      </c>
      <c r="B8" s="186" t="s">
        <v>109</v>
      </c>
      <c r="C8" s="186"/>
      <c r="D8" s="186"/>
      <c r="E8" s="186"/>
      <c r="F8" s="186"/>
      <c r="G8" s="155">
        <v>20000</v>
      </c>
      <c r="H8" s="155">
        <v>15000</v>
      </c>
      <c r="I8" s="155">
        <v>15000</v>
      </c>
    </row>
    <row r="9" spans="1:9" ht="26.25" customHeight="1">
      <c r="A9" s="171"/>
      <c r="B9" s="187" t="s">
        <v>132</v>
      </c>
      <c r="C9" s="187"/>
      <c r="D9" s="187"/>
      <c r="E9" s="187"/>
      <c r="F9" s="187"/>
      <c r="G9" s="155">
        <f>SUM(G7:G8)</f>
        <v>63985280</v>
      </c>
      <c r="H9" s="155">
        <f>SUM(H7:H8)</f>
        <v>65110577</v>
      </c>
      <c r="I9" s="155">
        <f>SUM(I7:I8)</f>
        <v>65529961</v>
      </c>
    </row>
    <row r="10" spans="1:9" ht="26.25" customHeight="1">
      <c r="A10" s="171">
        <v>3</v>
      </c>
      <c r="B10" s="187" t="s">
        <v>133</v>
      </c>
      <c r="C10" s="187"/>
      <c r="D10" s="187"/>
      <c r="E10" s="187"/>
      <c r="F10" s="187"/>
      <c r="G10" s="155">
        <v>53754222</v>
      </c>
      <c r="H10" s="155">
        <v>54122640</v>
      </c>
      <c r="I10" s="155">
        <v>54600000</v>
      </c>
    </row>
    <row r="11" spans="1:9" ht="26.25" customHeight="1">
      <c r="A11" s="171">
        <v>4</v>
      </c>
      <c r="B11" s="186" t="s">
        <v>134</v>
      </c>
      <c r="C11" s="186"/>
      <c r="D11" s="186"/>
      <c r="E11" s="186"/>
      <c r="F11" s="186"/>
      <c r="G11" s="155">
        <v>2051195</v>
      </c>
      <c r="H11" s="155">
        <v>2000000</v>
      </c>
      <c r="I11" s="155">
        <v>2000000</v>
      </c>
    </row>
    <row r="12" spans="1:9" ht="26.25" customHeight="1">
      <c r="A12" s="171"/>
      <c r="B12" s="187" t="s">
        <v>135</v>
      </c>
      <c r="C12" s="187"/>
      <c r="D12" s="187"/>
      <c r="E12" s="187"/>
      <c r="F12" s="187"/>
      <c r="G12" s="155">
        <f>SUM(G10:G11)</f>
        <v>55805417</v>
      </c>
      <c r="H12" s="155">
        <f>SUM(H10:H11)</f>
        <v>56122640</v>
      </c>
      <c r="I12" s="155">
        <f>SUM(I10:I11)</f>
        <v>56600000</v>
      </c>
    </row>
    <row r="13" spans="1:9" ht="26.25" customHeight="1">
      <c r="A13" s="171"/>
      <c r="B13" s="188" t="s">
        <v>110</v>
      </c>
      <c r="C13" s="188"/>
      <c r="D13" s="188"/>
      <c r="E13" s="188"/>
      <c r="F13" s="188"/>
      <c r="G13" s="156">
        <f>G9-G12</f>
        <v>8179863</v>
      </c>
      <c r="H13" s="156">
        <f>H9-H12</f>
        <v>8987937</v>
      </c>
      <c r="I13" s="156">
        <f>I9-I12</f>
        <v>8929961</v>
      </c>
    </row>
    <row r="14" spans="1:9" ht="26.25" customHeight="1">
      <c r="A14" s="171"/>
      <c r="B14" s="189" t="s">
        <v>137</v>
      </c>
      <c r="C14" s="189"/>
      <c r="D14" s="189"/>
      <c r="E14" s="189"/>
      <c r="F14" s="189"/>
      <c r="G14" s="189"/>
      <c r="H14" s="189"/>
      <c r="I14" s="189"/>
    </row>
    <row r="15" spans="1:9" ht="12.75">
      <c r="A15" s="171"/>
      <c r="B15" s="190" t="s">
        <v>131</v>
      </c>
      <c r="C15" s="191"/>
      <c r="D15" s="191"/>
      <c r="E15" s="191"/>
      <c r="F15" s="192"/>
      <c r="G15" s="154" t="s">
        <v>130</v>
      </c>
      <c r="H15" s="154" t="s">
        <v>140</v>
      </c>
      <c r="I15" s="154" t="s">
        <v>155</v>
      </c>
    </row>
    <row r="16" spans="1:9" ht="26.25" customHeight="1">
      <c r="A16" s="171"/>
      <c r="B16" s="190" t="s">
        <v>114</v>
      </c>
      <c r="C16" s="191"/>
      <c r="D16" s="191"/>
      <c r="E16" s="191"/>
      <c r="F16" s="192"/>
      <c r="G16" s="154" t="s">
        <v>123</v>
      </c>
      <c r="H16" s="154" t="s">
        <v>120</v>
      </c>
      <c r="I16" s="154" t="s">
        <v>124</v>
      </c>
    </row>
    <row r="17" spans="1:9" ht="26.25" customHeight="1">
      <c r="A17" s="171">
        <v>8</v>
      </c>
      <c r="B17" s="186" t="s">
        <v>115</v>
      </c>
      <c r="C17" s="186"/>
      <c r="D17" s="186"/>
      <c r="E17" s="186"/>
      <c r="F17" s="186"/>
      <c r="G17" s="161">
        <v>0</v>
      </c>
      <c r="H17" s="161">
        <v>0</v>
      </c>
      <c r="I17" s="161">
        <v>0</v>
      </c>
    </row>
    <row r="18" spans="1:9" ht="26.25" customHeight="1">
      <c r="A18" s="171">
        <v>5</v>
      </c>
      <c r="B18" s="186" t="s">
        <v>116</v>
      </c>
      <c r="C18" s="186"/>
      <c r="D18" s="186"/>
      <c r="E18" s="186"/>
      <c r="F18" s="186"/>
      <c r="G18" s="161">
        <v>1779863</v>
      </c>
      <c r="H18" s="161">
        <v>987937</v>
      </c>
      <c r="I18" s="161">
        <v>987937</v>
      </c>
    </row>
    <row r="19" spans="1:9" s="160" customFormat="1" ht="26.25" customHeight="1">
      <c r="A19" s="172"/>
      <c r="B19" s="188" t="s">
        <v>117</v>
      </c>
      <c r="C19" s="188"/>
      <c r="D19" s="188"/>
      <c r="E19" s="188"/>
      <c r="F19" s="188"/>
      <c r="G19" s="158">
        <f>SUM(G17-G18)</f>
        <v>-1779863</v>
      </c>
      <c r="H19" s="158">
        <f>SUM(H17-H18)</f>
        <v>-987937</v>
      </c>
      <c r="I19" s="158">
        <f>SUM(I17-I18)</f>
        <v>-987937</v>
      </c>
    </row>
    <row r="20" spans="2:9" ht="23.25" customHeight="1">
      <c r="B20" s="189" t="s">
        <v>138</v>
      </c>
      <c r="C20" s="189"/>
      <c r="D20" s="189"/>
      <c r="E20" s="189"/>
      <c r="F20" s="189"/>
      <c r="G20" s="189"/>
      <c r="H20" s="189"/>
      <c r="I20" s="189"/>
    </row>
    <row r="21" spans="1:9" ht="12.75">
      <c r="A21" s="171"/>
      <c r="B21" s="190" t="s">
        <v>131</v>
      </c>
      <c r="C21" s="191"/>
      <c r="D21" s="191"/>
      <c r="E21" s="191"/>
      <c r="F21" s="192"/>
      <c r="G21" s="154" t="s">
        <v>130</v>
      </c>
      <c r="H21" s="154" t="s">
        <v>140</v>
      </c>
      <c r="I21" s="154" t="s">
        <v>155</v>
      </c>
    </row>
    <row r="22" spans="1:9" ht="26.25" customHeight="1">
      <c r="A22" s="171"/>
      <c r="B22" s="199" t="s">
        <v>111</v>
      </c>
      <c r="C22" s="200"/>
      <c r="D22" s="200"/>
      <c r="E22" s="200"/>
      <c r="F22" s="201"/>
      <c r="G22" s="154" t="s">
        <v>123</v>
      </c>
      <c r="H22" s="154" t="s">
        <v>120</v>
      </c>
      <c r="I22" s="154" t="s">
        <v>124</v>
      </c>
    </row>
    <row r="23" spans="1:9" ht="26.25" customHeight="1">
      <c r="A23" s="171"/>
      <c r="B23" s="196" t="s">
        <v>112</v>
      </c>
      <c r="C23" s="197"/>
      <c r="D23" s="197"/>
      <c r="E23" s="197"/>
      <c r="F23" s="198"/>
      <c r="G23" s="157">
        <v>-22342024</v>
      </c>
      <c r="H23" s="157">
        <f>G23+G24</f>
        <v>-15942024</v>
      </c>
      <c r="I23" s="157">
        <f>H23+H24</f>
        <v>-7942024</v>
      </c>
    </row>
    <row r="24" spans="1:9" s="159" customFormat="1" ht="26.25" customHeight="1">
      <c r="A24" s="172"/>
      <c r="B24" s="193" t="s">
        <v>113</v>
      </c>
      <c r="C24" s="193"/>
      <c r="D24" s="193"/>
      <c r="E24" s="193"/>
      <c r="F24" s="193"/>
      <c r="G24" s="158">
        <f>G13+G19</f>
        <v>6400000</v>
      </c>
      <c r="H24" s="158">
        <f>H13+H19</f>
        <v>8000000</v>
      </c>
      <c r="I24" s="163">
        <f>I13+I19</f>
        <v>7942024</v>
      </c>
    </row>
    <row r="25" spans="1:9" s="159" customFormat="1" ht="26.25" customHeight="1">
      <c r="A25" s="172"/>
      <c r="B25" s="193" t="s">
        <v>139</v>
      </c>
      <c r="C25" s="193"/>
      <c r="D25" s="193"/>
      <c r="E25" s="193"/>
      <c r="F25" s="193"/>
      <c r="G25" s="158">
        <f>SUM(G23:G24)</f>
        <v>-15942024</v>
      </c>
      <c r="H25" s="158">
        <f>SUM(H23:H24)</f>
        <v>-7942024</v>
      </c>
      <c r="I25" s="163">
        <v>0</v>
      </c>
    </row>
    <row r="26" spans="2:9" ht="18" customHeight="1">
      <c r="B26" s="195"/>
      <c r="C26" s="195"/>
      <c r="D26" s="195"/>
      <c r="E26" s="195"/>
      <c r="F26" s="195"/>
      <c r="G26" s="195"/>
      <c r="H26" s="195"/>
      <c r="I26" s="195"/>
    </row>
    <row r="27" spans="1:9" ht="12.75">
      <c r="A27" s="171"/>
      <c r="B27" s="190" t="s">
        <v>131</v>
      </c>
      <c r="C27" s="191"/>
      <c r="D27" s="191"/>
      <c r="E27" s="191"/>
      <c r="F27" s="192"/>
      <c r="G27" s="154" t="s">
        <v>130</v>
      </c>
      <c r="H27" s="154" t="s">
        <v>140</v>
      </c>
      <c r="I27" s="154" t="s">
        <v>155</v>
      </c>
    </row>
    <row r="28" spans="1:9" ht="41.25" customHeight="1">
      <c r="A28" s="171"/>
      <c r="B28" s="196" t="s">
        <v>148</v>
      </c>
      <c r="C28" s="197"/>
      <c r="D28" s="197"/>
      <c r="E28" s="197"/>
      <c r="F28" s="198"/>
      <c r="G28" s="157">
        <v>0</v>
      </c>
      <c r="H28" s="157">
        <v>0</v>
      </c>
      <c r="I28" s="157">
        <v>0</v>
      </c>
    </row>
  </sheetData>
  <sheetProtection/>
  <mergeCells count="26">
    <mergeCell ref="B26:I26"/>
    <mergeCell ref="B15:F15"/>
    <mergeCell ref="B21:F21"/>
    <mergeCell ref="B27:F27"/>
    <mergeCell ref="B28:F28"/>
    <mergeCell ref="B22:F22"/>
    <mergeCell ref="B23:F23"/>
    <mergeCell ref="B24:F24"/>
    <mergeCell ref="B5:I5"/>
    <mergeCell ref="B20:I20"/>
    <mergeCell ref="B25:F25"/>
    <mergeCell ref="B3:I3"/>
    <mergeCell ref="B4:I4"/>
    <mergeCell ref="B6:F6"/>
    <mergeCell ref="B7:F7"/>
    <mergeCell ref="B8:F8"/>
    <mergeCell ref="B9:F9"/>
    <mergeCell ref="B10:F10"/>
    <mergeCell ref="B11:F11"/>
    <mergeCell ref="B12:F12"/>
    <mergeCell ref="B13:F13"/>
    <mergeCell ref="B14:I14"/>
    <mergeCell ref="B19:F19"/>
    <mergeCell ref="B16:F16"/>
    <mergeCell ref="B17:F17"/>
    <mergeCell ref="B18:F18"/>
  </mergeCells>
  <printOptions/>
  <pageMargins left="0.25" right="0.25" top="0.75" bottom="0.75" header="0.3" footer="0.3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75" t="s">
        <v>30</v>
      </c>
    </row>
    <row r="3" spans="1:8" s="3" customFormat="1" ht="20.25">
      <c r="A3" s="214" t="s">
        <v>156</v>
      </c>
      <c r="B3" s="214"/>
      <c r="C3" s="214"/>
      <c r="D3" s="214"/>
      <c r="E3" s="214"/>
      <c r="F3" s="214"/>
      <c r="G3" s="214"/>
      <c r="H3" s="214"/>
    </row>
    <row r="4" spans="1:9" s="3" customFormat="1" ht="15.75" customHeight="1">
      <c r="A4" s="215" t="s">
        <v>163</v>
      </c>
      <c r="B4" s="216"/>
      <c r="C4" s="216"/>
      <c r="D4" s="216"/>
      <c r="E4" s="216"/>
      <c r="F4" s="216"/>
      <c r="G4" s="216"/>
      <c r="H4" s="216"/>
      <c r="I4" s="4"/>
    </row>
    <row r="5" s="3" customFormat="1" ht="15" hidden="1"/>
    <row r="6" s="3" customFormat="1" ht="15.75" thickBot="1">
      <c r="H6" s="10" t="s">
        <v>1</v>
      </c>
    </row>
    <row r="7" spans="1:8" s="3" customFormat="1" ht="16.5" thickBot="1">
      <c r="A7" s="11" t="s">
        <v>3</v>
      </c>
      <c r="B7" s="205" t="s">
        <v>125</v>
      </c>
      <c r="C7" s="206"/>
      <c r="D7" s="206"/>
      <c r="E7" s="206"/>
      <c r="F7" s="206"/>
      <c r="G7" s="206"/>
      <c r="H7" s="207"/>
    </row>
    <row r="8" spans="1:8" s="3" customFormat="1" ht="15.75" customHeight="1">
      <c r="A8" s="12" t="s">
        <v>28</v>
      </c>
      <c r="B8" s="210" t="s">
        <v>4</v>
      </c>
      <c r="C8" s="212" t="s">
        <v>5</v>
      </c>
      <c r="D8" s="212" t="s">
        <v>6</v>
      </c>
      <c r="E8" s="208" t="s">
        <v>29</v>
      </c>
      <c r="F8" s="208" t="s">
        <v>0</v>
      </c>
      <c r="G8" s="208" t="s">
        <v>9</v>
      </c>
      <c r="H8" s="217" t="s">
        <v>8</v>
      </c>
    </row>
    <row r="9" spans="1:8" s="3" customFormat="1" ht="60.75" customHeight="1" thickBot="1">
      <c r="A9" s="13" t="s">
        <v>25</v>
      </c>
      <c r="B9" s="211"/>
      <c r="C9" s="213"/>
      <c r="D9" s="213"/>
      <c r="E9" s="209"/>
      <c r="F9" s="209"/>
      <c r="G9" s="209"/>
      <c r="H9" s="218"/>
    </row>
    <row r="10" spans="1:8" s="3" customFormat="1" ht="30" customHeight="1" thickBot="1">
      <c r="A10" s="150">
        <v>634</v>
      </c>
      <c r="B10" s="76"/>
      <c r="C10" s="148"/>
      <c r="D10" s="77"/>
      <c r="E10" s="76">
        <v>100000</v>
      </c>
      <c r="F10" s="76"/>
      <c r="G10" s="78"/>
      <c r="H10" s="79"/>
    </row>
    <row r="11" spans="1:8" s="3" customFormat="1" ht="30" customHeight="1">
      <c r="A11" s="150">
        <v>636</v>
      </c>
      <c r="B11" s="76"/>
      <c r="C11" s="148"/>
      <c r="D11" s="77"/>
      <c r="E11" s="76">
        <v>5920734</v>
      </c>
      <c r="F11" s="173"/>
      <c r="G11" s="174"/>
      <c r="H11" s="175"/>
    </row>
    <row r="12" spans="1:8" s="3" customFormat="1" ht="30" customHeight="1">
      <c r="A12" s="150">
        <v>638</v>
      </c>
      <c r="B12" s="81"/>
      <c r="C12" s="149"/>
      <c r="D12" s="81"/>
      <c r="E12" s="81">
        <v>206000</v>
      </c>
      <c r="F12" s="81"/>
      <c r="G12" s="82"/>
      <c r="H12" s="83"/>
    </row>
    <row r="13" spans="1:8" s="3" customFormat="1" ht="30" customHeight="1">
      <c r="A13" s="150">
        <v>641</v>
      </c>
      <c r="B13" s="81"/>
      <c r="C13" s="149">
        <v>36</v>
      </c>
      <c r="D13" s="81"/>
      <c r="E13" s="81"/>
      <c r="F13" s="81"/>
      <c r="G13" s="82"/>
      <c r="H13" s="83"/>
    </row>
    <row r="14" spans="1:8" s="3" customFormat="1" ht="30" customHeight="1">
      <c r="A14" s="80">
        <v>652</v>
      </c>
      <c r="B14" s="81"/>
      <c r="C14" s="81"/>
      <c r="D14" s="81">
        <v>300000</v>
      </c>
      <c r="E14" s="81"/>
      <c r="F14" s="81"/>
      <c r="G14" s="82"/>
      <c r="H14" s="83"/>
    </row>
    <row r="15" spans="1:8" s="3" customFormat="1" ht="30" customHeight="1">
      <c r="A15" s="80">
        <v>661</v>
      </c>
      <c r="B15" s="81"/>
      <c r="C15" s="81">
        <v>1110000</v>
      </c>
      <c r="D15" s="81"/>
      <c r="E15" s="81"/>
      <c r="F15" s="81"/>
      <c r="G15" s="82"/>
      <c r="H15" s="83"/>
    </row>
    <row r="16" spans="1:8" s="3" customFormat="1" ht="30" customHeight="1">
      <c r="A16" s="80">
        <v>663</v>
      </c>
      <c r="B16" s="81"/>
      <c r="C16" s="81"/>
      <c r="D16" s="81"/>
      <c r="E16" s="81"/>
      <c r="F16" s="81">
        <v>2550000</v>
      </c>
      <c r="G16" s="82"/>
      <c r="H16" s="83"/>
    </row>
    <row r="17" spans="1:8" s="3" customFormat="1" ht="30" customHeight="1">
      <c r="A17" s="80">
        <v>671</v>
      </c>
      <c r="B17" s="81">
        <v>2185454</v>
      </c>
      <c r="C17" s="81"/>
      <c r="D17" s="81"/>
      <c r="E17" s="81"/>
      <c r="F17" s="81"/>
      <c r="G17" s="82"/>
      <c r="H17" s="83"/>
    </row>
    <row r="18" spans="1:8" s="3" customFormat="1" ht="30" customHeight="1">
      <c r="A18" s="80">
        <v>673</v>
      </c>
      <c r="B18" s="81">
        <v>51553056</v>
      </c>
      <c r="C18" s="81"/>
      <c r="D18" s="81"/>
      <c r="E18" s="81"/>
      <c r="F18" s="81"/>
      <c r="G18" s="82"/>
      <c r="H18" s="83"/>
    </row>
    <row r="19" spans="1:8" s="3" customFormat="1" ht="30" customHeight="1">
      <c r="A19" s="80">
        <v>683</v>
      </c>
      <c r="B19" s="81"/>
      <c r="C19" s="81">
        <v>40000</v>
      </c>
      <c r="D19" s="81"/>
      <c r="E19" s="81"/>
      <c r="F19" s="81"/>
      <c r="G19" s="82"/>
      <c r="H19" s="83"/>
    </row>
    <row r="20" spans="1:8" s="3" customFormat="1" ht="30" customHeight="1">
      <c r="A20" s="80">
        <v>721</v>
      </c>
      <c r="B20" s="81"/>
      <c r="C20" s="81"/>
      <c r="D20" s="81"/>
      <c r="E20" s="81"/>
      <c r="F20" s="81"/>
      <c r="G20" s="82">
        <v>20000</v>
      </c>
      <c r="H20" s="83"/>
    </row>
    <row r="21" spans="1:8" s="3" customFormat="1" ht="30" customHeight="1">
      <c r="A21" s="80">
        <v>844</v>
      </c>
      <c r="B21" s="81"/>
      <c r="C21" s="81"/>
      <c r="D21" s="81"/>
      <c r="E21" s="81"/>
      <c r="F21" s="81"/>
      <c r="G21" s="82"/>
      <c r="H21" s="83">
        <v>0</v>
      </c>
    </row>
    <row r="22" spans="1:8" s="3" customFormat="1" ht="30" customHeight="1">
      <c r="A22" s="80"/>
      <c r="B22" s="81"/>
      <c r="C22" s="81"/>
      <c r="D22" s="81"/>
      <c r="E22" s="81"/>
      <c r="F22" s="81"/>
      <c r="G22" s="82"/>
      <c r="H22" s="83"/>
    </row>
    <row r="23" spans="1:8" s="3" customFormat="1" ht="30" customHeight="1" thickBot="1">
      <c r="A23" s="14"/>
      <c r="B23" s="84"/>
      <c r="C23" s="84"/>
      <c r="D23" s="84"/>
      <c r="E23" s="84"/>
      <c r="F23" s="84"/>
      <c r="G23" s="85"/>
      <c r="H23" s="86"/>
    </row>
    <row r="24" spans="1:8" s="3" customFormat="1" ht="30" customHeight="1" thickBot="1">
      <c r="A24" s="15" t="s">
        <v>2</v>
      </c>
      <c r="B24" s="87">
        <f aca="true" t="shared" si="0" ref="B24:H24">SUM(B10:B23)</f>
        <v>53738510</v>
      </c>
      <c r="C24" s="88">
        <f t="shared" si="0"/>
        <v>1150036</v>
      </c>
      <c r="D24" s="87">
        <f t="shared" si="0"/>
        <v>300000</v>
      </c>
      <c r="E24" s="87">
        <f t="shared" si="0"/>
        <v>6226734</v>
      </c>
      <c r="F24" s="87">
        <f t="shared" si="0"/>
        <v>2550000</v>
      </c>
      <c r="G24" s="87">
        <f t="shared" si="0"/>
        <v>20000</v>
      </c>
      <c r="H24" s="87">
        <f t="shared" si="0"/>
        <v>0</v>
      </c>
    </row>
    <row r="25" spans="1:8" s="3" customFormat="1" ht="30" customHeight="1" thickBot="1">
      <c r="A25" s="15" t="s">
        <v>157</v>
      </c>
      <c r="B25" s="202">
        <f>B24+C24+D24+E24+F24+G24+H24</f>
        <v>63985280</v>
      </c>
      <c r="C25" s="203"/>
      <c r="D25" s="203"/>
      <c r="E25" s="203"/>
      <c r="F25" s="203"/>
      <c r="G25" s="203"/>
      <c r="H25" s="204"/>
    </row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</sheetData>
  <sheetProtection/>
  <mergeCells count="11">
    <mergeCell ref="A3:H3"/>
    <mergeCell ref="A4:H4"/>
    <mergeCell ref="H8:H9"/>
    <mergeCell ref="B25:H25"/>
    <mergeCell ref="B7:H7"/>
    <mergeCell ref="E8:E9"/>
    <mergeCell ref="F8:F9"/>
    <mergeCell ref="B8:B9"/>
    <mergeCell ref="C8:C9"/>
    <mergeCell ref="D8:D9"/>
    <mergeCell ref="G8:G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75" t="s">
        <v>31</v>
      </c>
    </row>
    <row r="2" spans="1:15" ht="20.25">
      <c r="A2" s="214" t="s">
        <v>158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2.75" customHeight="1">
      <c r="A3" s="215" t="s">
        <v>163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ht="12.75" customHeight="1" thickBot="1">
      <c r="O4" s="5" t="s">
        <v>1</v>
      </c>
    </row>
    <row r="5" spans="1:15" ht="12.75" customHeight="1" thickBot="1">
      <c r="A5" s="6" t="s">
        <v>3</v>
      </c>
      <c r="B5" s="229" t="s">
        <v>141</v>
      </c>
      <c r="C5" s="230"/>
      <c r="D5" s="230"/>
      <c r="E5" s="230"/>
      <c r="F5" s="230"/>
      <c r="G5" s="230"/>
      <c r="H5" s="231"/>
      <c r="I5" s="229" t="s">
        <v>159</v>
      </c>
      <c r="J5" s="230"/>
      <c r="K5" s="230"/>
      <c r="L5" s="230"/>
      <c r="M5" s="230"/>
      <c r="N5" s="230"/>
      <c r="O5" s="231"/>
    </row>
    <row r="6" spans="1:15" ht="15.75" customHeight="1">
      <c r="A6" s="7" t="s">
        <v>26</v>
      </c>
      <c r="B6" s="227" t="s">
        <v>4</v>
      </c>
      <c r="C6" s="212" t="s">
        <v>5</v>
      </c>
      <c r="D6" s="212" t="s">
        <v>6</v>
      </c>
      <c r="E6" s="212" t="s">
        <v>29</v>
      </c>
      <c r="F6" s="212" t="s">
        <v>0</v>
      </c>
      <c r="G6" s="212" t="s">
        <v>9</v>
      </c>
      <c r="H6" s="223" t="s">
        <v>8</v>
      </c>
      <c r="I6" s="227" t="s">
        <v>4</v>
      </c>
      <c r="J6" s="225" t="s">
        <v>5</v>
      </c>
      <c r="K6" s="225" t="s">
        <v>6</v>
      </c>
      <c r="L6" s="212" t="s">
        <v>29</v>
      </c>
      <c r="M6" s="212" t="s">
        <v>0</v>
      </c>
      <c r="N6" s="212" t="s">
        <v>9</v>
      </c>
      <c r="O6" s="223" t="s">
        <v>8</v>
      </c>
    </row>
    <row r="7" spans="1:15" ht="63.75" customHeight="1" thickBot="1">
      <c r="A7" s="8" t="s">
        <v>27</v>
      </c>
      <c r="B7" s="228"/>
      <c r="C7" s="222"/>
      <c r="D7" s="222"/>
      <c r="E7" s="222"/>
      <c r="F7" s="222"/>
      <c r="G7" s="222"/>
      <c r="H7" s="224"/>
      <c r="I7" s="228"/>
      <c r="J7" s="226"/>
      <c r="K7" s="226"/>
      <c r="L7" s="222"/>
      <c r="M7" s="222"/>
      <c r="N7" s="222"/>
      <c r="O7" s="224"/>
    </row>
    <row r="8" spans="1:15" ht="24.75" customHeight="1">
      <c r="A8" s="153">
        <v>63</v>
      </c>
      <c r="B8" s="133"/>
      <c r="C8" s="134"/>
      <c r="D8" s="134"/>
      <c r="E8" s="134">
        <v>3750000</v>
      </c>
      <c r="F8" s="134"/>
      <c r="G8" s="135"/>
      <c r="H8" s="136"/>
      <c r="I8" s="137"/>
      <c r="J8" s="138"/>
      <c r="K8" s="138"/>
      <c r="L8" s="138">
        <v>2500000</v>
      </c>
      <c r="M8" s="138"/>
      <c r="N8" s="101"/>
      <c r="O8" s="102"/>
    </row>
    <row r="9" spans="1:15" ht="24.75" customHeight="1">
      <c r="A9" s="152">
        <v>64</v>
      </c>
      <c r="B9" s="103"/>
      <c r="C9" s="104">
        <v>100</v>
      </c>
      <c r="D9" s="104"/>
      <c r="E9" s="104"/>
      <c r="F9" s="104"/>
      <c r="G9" s="104"/>
      <c r="H9" s="106"/>
      <c r="I9" s="107"/>
      <c r="J9" s="108">
        <v>100</v>
      </c>
      <c r="K9" s="108"/>
      <c r="L9" s="108"/>
      <c r="M9" s="108"/>
      <c r="N9" s="109"/>
      <c r="O9" s="110"/>
    </row>
    <row r="10" spans="1:15" ht="24.75" customHeight="1">
      <c r="A10" s="139">
        <v>65</v>
      </c>
      <c r="B10" s="103"/>
      <c r="C10" s="104"/>
      <c r="D10" s="104">
        <v>800000</v>
      </c>
      <c r="E10" s="104"/>
      <c r="F10" s="104"/>
      <c r="G10" s="105"/>
      <c r="H10" s="106"/>
      <c r="I10" s="107"/>
      <c r="J10" s="108"/>
      <c r="K10" s="108">
        <v>800000</v>
      </c>
      <c r="L10" s="108"/>
      <c r="M10" s="108"/>
      <c r="N10" s="109"/>
      <c r="O10" s="110"/>
    </row>
    <row r="11" spans="1:15" ht="24.75" customHeight="1">
      <c r="A11" s="139">
        <v>66</v>
      </c>
      <c r="B11" s="103"/>
      <c r="C11" s="104">
        <v>1000000</v>
      </c>
      <c r="D11" s="104"/>
      <c r="E11" s="104"/>
      <c r="F11" s="104">
        <v>2750000</v>
      </c>
      <c r="G11" s="105"/>
      <c r="H11" s="106"/>
      <c r="I11" s="107"/>
      <c r="J11" s="108">
        <v>2000000</v>
      </c>
      <c r="K11" s="108"/>
      <c r="L11" s="108"/>
      <c r="M11" s="108">
        <v>2750000</v>
      </c>
      <c r="N11" s="109"/>
      <c r="O11" s="110"/>
    </row>
    <row r="12" spans="1:15" ht="24.75" customHeight="1">
      <c r="A12" s="139">
        <v>67</v>
      </c>
      <c r="B12" s="103">
        <v>56595477</v>
      </c>
      <c r="C12" s="104"/>
      <c r="D12" s="104"/>
      <c r="E12" s="104"/>
      <c r="F12" s="104"/>
      <c r="G12" s="105"/>
      <c r="H12" s="106"/>
      <c r="I12" s="107">
        <v>57264861</v>
      </c>
      <c r="J12" s="108"/>
      <c r="K12" s="108"/>
      <c r="L12" s="108"/>
      <c r="M12" s="108"/>
      <c r="N12" s="109"/>
      <c r="O12" s="110"/>
    </row>
    <row r="13" spans="1:15" ht="24.75" customHeight="1">
      <c r="A13" s="139">
        <v>68</v>
      </c>
      <c r="B13" s="89"/>
      <c r="C13" s="104">
        <v>200000</v>
      </c>
      <c r="D13" s="104"/>
      <c r="E13" s="104"/>
      <c r="F13" s="104"/>
      <c r="G13" s="105"/>
      <c r="H13" s="90"/>
      <c r="I13" s="107"/>
      <c r="J13" s="108">
        <v>200000</v>
      </c>
      <c r="K13" s="108"/>
      <c r="L13" s="108"/>
      <c r="M13" s="108"/>
      <c r="N13" s="109"/>
      <c r="O13" s="110"/>
    </row>
    <row r="14" spans="1:15" ht="24.75" customHeight="1">
      <c r="A14" s="162">
        <v>72</v>
      </c>
      <c r="B14" s="95"/>
      <c r="C14" s="92"/>
      <c r="D14" s="108"/>
      <c r="E14" s="108"/>
      <c r="F14" s="108"/>
      <c r="G14" s="109">
        <v>15000</v>
      </c>
      <c r="H14" s="94"/>
      <c r="I14" s="107"/>
      <c r="J14" s="108"/>
      <c r="K14" s="108"/>
      <c r="L14" s="108"/>
      <c r="M14" s="108"/>
      <c r="N14" s="109">
        <v>15000</v>
      </c>
      <c r="O14" s="110"/>
    </row>
    <row r="15" spans="1:15" ht="24.75" customHeight="1">
      <c r="A15" s="140"/>
      <c r="B15" s="95"/>
      <c r="C15" s="92"/>
      <c r="D15" s="92"/>
      <c r="E15" s="92"/>
      <c r="F15" s="92"/>
      <c r="G15" s="93"/>
      <c r="H15" s="94"/>
      <c r="I15" s="91"/>
      <c r="J15" s="92"/>
      <c r="K15" s="92"/>
      <c r="L15" s="92"/>
      <c r="M15" s="92"/>
      <c r="N15" s="93"/>
      <c r="O15" s="94"/>
    </row>
    <row r="16" spans="1:15" ht="24.75" customHeight="1">
      <c r="A16" s="140"/>
      <c r="B16" s="95"/>
      <c r="C16" s="92"/>
      <c r="D16" s="92"/>
      <c r="E16" s="92"/>
      <c r="F16" s="92"/>
      <c r="G16" s="93"/>
      <c r="H16" s="94"/>
      <c r="I16" s="91"/>
      <c r="J16" s="92"/>
      <c r="K16" s="92"/>
      <c r="L16" s="92"/>
      <c r="M16" s="92"/>
      <c r="N16" s="93"/>
      <c r="O16" s="94"/>
    </row>
    <row r="17" spans="1:15" ht="24.75" customHeight="1">
      <c r="A17" s="140"/>
      <c r="B17" s="95"/>
      <c r="C17" s="92"/>
      <c r="D17" s="92"/>
      <c r="E17" s="92"/>
      <c r="F17" s="92"/>
      <c r="G17" s="93"/>
      <c r="H17" s="94"/>
      <c r="I17" s="91"/>
      <c r="J17" s="92"/>
      <c r="K17" s="92"/>
      <c r="L17" s="92"/>
      <c r="M17" s="92"/>
      <c r="N17" s="93"/>
      <c r="O17" s="94"/>
    </row>
    <row r="18" spans="1:15" ht="24.75" customHeight="1">
      <c r="A18" s="140"/>
      <c r="B18" s="95"/>
      <c r="C18" s="92"/>
      <c r="D18" s="92"/>
      <c r="E18" s="92"/>
      <c r="F18" s="92"/>
      <c r="G18" s="93"/>
      <c r="H18" s="94"/>
      <c r="I18" s="91"/>
      <c r="J18" s="92"/>
      <c r="K18" s="92"/>
      <c r="L18" s="92"/>
      <c r="M18" s="92"/>
      <c r="N18" s="93"/>
      <c r="O18" s="94"/>
    </row>
    <row r="19" spans="1:15" ht="24.75" customHeight="1">
      <c r="A19" s="140"/>
      <c r="B19" s="95"/>
      <c r="C19" s="92"/>
      <c r="D19" s="92"/>
      <c r="E19" s="92"/>
      <c r="F19" s="92"/>
      <c r="G19" s="93"/>
      <c r="H19" s="94"/>
      <c r="I19" s="91"/>
      <c r="J19" s="92"/>
      <c r="K19" s="92"/>
      <c r="L19" s="92"/>
      <c r="M19" s="92"/>
      <c r="N19" s="93"/>
      <c r="O19" s="94"/>
    </row>
    <row r="20" spans="1:15" ht="24.75" customHeight="1">
      <c r="A20" s="140"/>
      <c r="B20" s="95"/>
      <c r="C20" s="92"/>
      <c r="D20" s="92"/>
      <c r="E20" s="92"/>
      <c r="F20" s="92"/>
      <c r="G20" s="93"/>
      <c r="H20" s="94"/>
      <c r="I20" s="91"/>
      <c r="J20" s="92"/>
      <c r="K20" s="92"/>
      <c r="L20" s="92"/>
      <c r="M20" s="92"/>
      <c r="N20" s="93"/>
      <c r="O20" s="94"/>
    </row>
    <row r="21" spans="1:15" ht="24.75" customHeight="1">
      <c r="A21" s="140"/>
      <c r="B21" s="95"/>
      <c r="C21" s="92"/>
      <c r="D21" s="92"/>
      <c r="E21" s="92"/>
      <c r="F21" s="92"/>
      <c r="G21" s="93"/>
      <c r="H21" s="94"/>
      <c r="I21" s="91"/>
      <c r="J21" s="92"/>
      <c r="K21" s="92"/>
      <c r="L21" s="92"/>
      <c r="M21" s="92"/>
      <c r="N21" s="93"/>
      <c r="O21" s="94"/>
    </row>
    <row r="22" spans="1:15" ht="24.75" customHeight="1">
      <c r="A22" s="140"/>
      <c r="B22" s="95"/>
      <c r="C22" s="92"/>
      <c r="D22" s="92"/>
      <c r="E22" s="92"/>
      <c r="F22" s="92"/>
      <c r="G22" s="93"/>
      <c r="H22" s="94"/>
      <c r="I22" s="91"/>
      <c r="J22" s="92"/>
      <c r="K22" s="92"/>
      <c r="L22" s="92"/>
      <c r="M22" s="92"/>
      <c r="N22" s="93"/>
      <c r="O22" s="94"/>
    </row>
    <row r="23" spans="1:15" ht="24.75" customHeight="1">
      <c r="A23" s="140"/>
      <c r="B23" s="95"/>
      <c r="C23" s="92"/>
      <c r="D23" s="92"/>
      <c r="E23" s="92"/>
      <c r="F23" s="92"/>
      <c r="G23" s="93"/>
      <c r="H23" s="94"/>
      <c r="I23" s="91"/>
      <c r="J23" s="92"/>
      <c r="K23" s="92"/>
      <c r="L23" s="92"/>
      <c r="M23" s="92"/>
      <c r="N23" s="93"/>
      <c r="O23" s="94"/>
    </row>
    <row r="24" spans="1:15" ht="24.75" customHeight="1">
      <c r="A24" s="141"/>
      <c r="B24" s="95"/>
      <c r="C24" s="92"/>
      <c r="D24" s="92"/>
      <c r="E24" s="92"/>
      <c r="F24" s="92"/>
      <c r="G24" s="93"/>
      <c r="H24" s="94"/>
      <c r="I24" s="91"/>
      <c r="J24" s="92"/>
      <c r="K24" s="92"/>
      <c r="L24" s="92"/>
      <c r="M24" s="92"/>
      <c r="N24" s="93"/>
      <c r="O24" s="94"/>
    </row>
    <row r="25" spans="1:15" ht="24.75" customHeight="1">
      <c r="A25" s="140"/>
      <c r="B25" s="95"/>
      <c r="C25" s="92"/>
      <c r="D25" s="92"/>
      <c r="E25" s="92"/>
      <c r="F25" s="92"/>
      <c r="G25" s="93"/>
      <c r="H25" s="94"/>
      <c r="I25" s="91"/>
      <c r="J25" s="92"/>
      <c r="K25" s="92"/>
      <c r="L25" s="92"/>
      <c r="M25" s="92"/>
      <c r="N25" s="93"/>
      <c r="O25" s="94"/>
    </row>
    <row r="26" spans="1:15" ht="24.75" customHeight="1">
      <c r="A26" s="140"/>
      <c r="B26" s="95"/>
      <c r="C26" s="92"/>
      <c r="D26" s="92"/>
      <c r="E26" s="92"/>
      <c r="F26" s="92"/>
      <c r="G26" s="93"/>
      <c r="H26" s="94"/>
      <c r="I26" s="91"/>
      <c r="J26" s="92"/>
      <c r="K26" s="92"/>
      <c r="L26" s="92"/>
      <c r="M26" s="92"/>
      <c r="N26" s="93"/>
      <c r="O26" s="94"/>
    </row>
    <row r="27" spans="1:15" ht="24.75" customHeight="1" thickBot="1">
      <c r="A27" s="142"/>
      <c r="B27" s="96"/>
      <c r="C27" s="97"/>
      <c r="D27" s="97"/>
      <c r="E27" s="97"/>
      <c r="F27" s="97"/>
      <c r="G27" s="98"/>
      <c r="H27" s="99"/>
      <c r="I27" s="100"/>
      <c r="J27" s="97"/>
      <c r="K27" s="97"/>
      <c r="L27" s="97"/>
      <c r="M27" s="97"/>
      <c r="N27" s="98"/>
      <c r="O27" s="99"/>
    </row>
    <row r="28" spans="1:15" ht="24.75" customHeight="1" thickBot="1">
      <c r="A28" s="1" t="s">
        <v>2</v>
      </c>
      <c r="B28" s="111">
        <f aca="true" t="shared" si="0" ref="B28:G28">SUM(B8:B27)</f>
        <v>56595477</v>
      </c>
      <c r="C28" s="112">
        <f t="shared" si="0"/>
        <v>1200100</v>
      </c>
      <c r="D28" s="111">
        <f t="shared" si="0"/>
        <v>800000</v>
      </c>
      <c r="E28" s="111">
        <f t="shared" si="0"/>
        <v>3750000</v>
      </c>
      <c r="F28" s="111">
        <f t="shared" si="0"/>
        <v>2750000</v>
      </c>
      <c r="G28" s="111">
        <f t="shared" si="0"/>
        <v>15000</v>
      </c>
      <c r="H28" s="2"/>
      <c r="I28" s="113">
        <f aca="true" t="shared" si="1" ref="I28:N28">SUM(I8:I27)</f>
        <v>57264861</v>
      </c>
      <c r="J28" s="111">
        <f t="shared" si="1"/>
        <v>2200100</v>
      </c>
      <c r="K28" s="112">
        <f t="shared" si="1"/>
        <v>800000</v>
      </c>
      <c r="L28" s="111">
        <f t="shared" si="1"/>
        <v>2500000</v>
      </c>
      <c r="M28" s="112">
        <f t="shared" si="1"/>
        <v>2750000</v>
      </c>
      <c r="N28" s="111">
        <f t="shared" si="1"/>
        <v>15000</v>
      </c>
      <c r="O28" s="9"/>
    </row>
    <row r="29" spans="1:15" ht="24.75" customHeight="1" thickBot="1">
      <c r="A29" s="1" t="s">
        <v>160</v>
      </c>
      <c r="B29" s="219">
        <f>B28+C28+D28+F28+E28+G28</f>
        <v>65110577</v>
      </c>
      <c r="C29" s="220"/>
      <c r="D29" s="220"/>
      <c r="E29" s="220"/>
      <c r="F29" s="220"/>
      <c r="G29" s="220"/>
      <c r="H29" s="221"/>
      <c r="I29" s="219">
        <f>I28+J28+K28+M28+L28+N28+O28</f>
        <v>65529961</v>
      </c>
      <c r="J29" s="220"/>
      <c r="K29" s="220"/>
      <c r="L29" s="220"/>
      <c r="M29" s="220"/>
      <c r="N29" s="220"/>
      <c r="O29" s="221"/>
    </row>
  </sheetData>
  <sheetProtection/>
  <mergeCells count="20">
    <mergeCell ref="A2:O2"/>
    <mergeCell ref="A3:O3"/>
    <mergeCell ref="I5:O5"/>
    <mergeCell ref="B5:H5"/>
    <mergeCell ref="B29:H29"/>
    <mergeCell ref="J6:J7"/>
    <mergeCell ref="H6:H7"/>
    <mergeCell ref="F6:F7"/>
    <mergeCell ref="E6:E7"/>
    <mergeCell ref="B6:B7"/>
    <mergeCell ref="I29:O29"/>
    <mergeCell ref="N6:N7"/>
    <mergeCell ref="O6:O7"/>
    <mergeCell ref="M6:M7"/>
    <mergeCell ref="L6:L7"/>
    <mergeCell ref="C6:C7"/>
    <mergeCell ref="D6:D7"/>
    <mergeCell ref="G6:G7"/>
    <mergeCell ref="K6:K7"/>
    <mergeCell ref="I6:I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1"/>
  <sheetViews>
    <sheetView zoomScalePageLayoutView="0" workbookViewId="0" topLeftCell="A1">
      <selection activeCell="C44" sqref="C44"/>
    </sheetView>
  </sheetViews>
  <sheetFormatPr defaultColWidth="9.140625" defaultRowHeight="12.75"/>
  <cols>
    <col min="1" max="1" width="29.8515625" style="44" customWidth="1"/>
    <col min="2" max="2" width="59.421875" style="45" customWidth="1"/>
    <col min="3" max="3" width="14.421875" style="17" customWidth="1"/>
    <col min="4" max="6" width="14.28125" style="19" customWidth="1"/>
    <col min="7" max="7" width="12.00390625" style="17" customWidth="1"/>
    <col min="8" max="8" width="10.421875" style="17" customWidth="1"/>
    <col min="9" max="9" width="12.28125" style="17" customWidth="1"/>
    <col min="10" max="10" width="11.28125" style="17" bestFit="1" customWidth="1"/>
    <col min="11" max="11" width="12.421875" style="17" customWidth="1"/>
    <col min="12" max="12" width="22.421875" style="17" customWidth="1"/>
    <col min="13" max="13" width="12.28125" style="17" customWidth="1"/>
    <col min="14" max="14" width="11.00390625" style="17" customWidth="1"/>
    <col min="15" max="15" width="11.140625" style="17" customWidth="1"/>
    <col min="16" max="16" width="16.7109375" style="17" hidden="1" customWidth="1"/>
    <col min="17" max="17" width="16.421875" style="17" hidden="1" customWidth="1"/>
    <col min="18" max="18" width="10.421875" style="17" customWidth="1"/>
    <col min="19" max="16384" width="9.140625" style="17" customWidth="1"/>
  </cols>
  <sheetData>
    <row r="1" spans="1:18" ht="24.75" customHeight="1">
      <c r="A1" s="232" t="s">
        <v>32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75" t="s">
        <v>33</v>
      </c>
      <c r="P1" s="16"/>
      <c r="Q1" s="16"/>
      <c r="R1" s="16"/>
    </row>
    <row r="2" spans="1:18" ht="20.25" customHeight="1">
      <c r="A2" s="16"/>
      <c r="B2" s="143"/>
      <c r="C2" s="16"/>
      <c r="D2" s="176" t="s">
        <v>163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6" ht="18" customHeight="1">
      <c r="A3" s="72" t="s">
        <v>10</v>
      </c>
      <c r="B3" s="73" t="s">
        <v>73</v>
      </c>
      <c r="C3" s="73"/>
      <c r="D3" s="74"/>
      <c r="E3" s="144"/>
      <c r="F3" s="144"/>
    </row>
    <row r="4" spans="1:2" ht="15" customHeight="1">
      <c r="A4" s="20" t="s">
        <v>11</v>
      </c>
      <c r="B4" s="17"/>
    </row>
    <row r="5" spans="1:2" ht="16.5" customHeight="1">
      <c r="A5" s="18"/>
      <c r="B5" s="17"/>
    </row>
    <row r="6" spans="1:8" ht="38.25" customHeight="1" thickBot="1">
      <c r="A6" s="21" t="s">
        <v>12</v>
      </c>
      <c r="B6" s="60" t="s">
        <v>161</v>
      </c>
      <c r="C6" s="61" t="s">
        <v>142</v>
      </c>
      <c r="D6" s="61" t="s">
        <v>162</v>
      </c>
      <c r="E6" s="145"/>
      <c r="F6" s="145"/>
      <c r="H6" s="22"/>
    </row>
    <row r="7" spans="1:8" ht="8.25" customHeight="1" thickTop="1">
      <c r="A7" s="52"/>
      <c r="B7" s="62"/>
      <c r="C7" s="63"/>
      <c r="D7" s="63"/>
      <c r="E7" s="145"/>
      <c r="F7" s="145"/>
      <c r="H7" s="22"/>
    </row>
    <row r="8" spans="1:6" ht="63" customHeight="1">
      <c r="A8" s="122" t="s">
        <v>74</v>
      </c>
      <c r="B8" s="66">
        <v>53738510</v>
      </c>
      <c r="C8" s="120">
        <v>56595477</v>
      </c>
      <c r="D8" s="120">
        <v>57264861</v>
      </c>
      <c r="E8" s="146"/>
      <c r="F8" s="146"/>
    </row>
    <row r="9" spans="1:6" ht="78.75">
      <c r="A9" s="67" t="s">
        <v>75</v>
      </c>
      <c r="B9" s="123">
        <v>1150000</v>
      </c>
      <c r="C9" s="124">
        <v>1200000</v>
      </c>
      <c r="D9" s="124">
        <v>2200000</v>
      </c>
      <c r="E9" s="147"/>
      <c r="F9" s="147"/>
    </row>
    <row r="10" spans="1:8" ht="17.25" customHeight="1">
      <c r="A10" s="68" t="s">
        <v>76</v>
      </c>
      <c r="B10" s="116">
        <v>300000</v>
      </c>
      <c r="C10" s="120">
        <v>800000</v>
      </c>
      <c r="D10" s="120">
        <v>800000</v>
      </c>
      <c r="E10" s="146"/>
      <c r="F10" s="146"/>
      <c r="H10" s="24"/>
    </row>
    <row r="11" spans="1:8" ht="17.25" customHeight="1">
      <c r="A11" s="68" t="s">
        <v>77</v>
      </c>
      <c r="B11" s="116">
        <v>36</v>
      </c>
      <c r="C11" s="120">
        <v>100</v>
      </c>
      <c r="D11" s="120">
        <v>100</v>
      </c>
      <c r="E11" s="146"/>
      <c r="F11" s="146"/>
      <c r="H11" s="24"/>
    </row>
    <row r="12" spans="1:8" ht="15.75">
      <c r="A12" s="69" t="s">
        <v>7</v>
      </c>
      <c r="B12" s="116">
        <v>6226734</v>
      </c>
      <c r="C12" s="120">
        <v>3750000</v>
      </c>
      <c r="D12" s="120">
        <v>2500000</v>
      </c>
      <c r="E12" s="146"/>
      <c r="F12" s="146"/>
      <c r="H12" s="24"/>
    </row>
    <row r="13" spans="1:8" ht="15.75">
      <c r="A13" s="70" t="s">
        <v>13</v>
      </c>
      <c r="B13" s="66">
        <v>2550000</v>
      </c>
      <c r="C13" s="120">
        <v>2750000</v>
      </c>
      <c r="D13" s="120">
        <v>2750000</v>
      </c>
      <c r="E13" s="146"/>
      <c r="F13" s="146"/>
      <c r="H13" s="24"/>
    </row>
    <row r="14" spans="1:8" ht="45.75" customHeight="1">
      <c r="A14" s="71" t="s">
        <v>14</v>
      </c>
      <c r="B14" s="125">
        <v>20000</v>
      </c>
      <c r="C14" s="124">
        <v>15000</v>
      </c>
      <c r="D14" s="124">
        <v>15000</v>
      </c>
      <c r="E14" s="147"/>
      <c r="F14" s="147"/>
      <c r="H14" s="24"/>
    </row>
    <row r="15" spans="1:8" ht="31.5">
      <c r="A15" s="71" t="s">
        <v>8</v>
      </c>
      <c r="B15" s="66">
        <v>0</v>
      </c>
      <c r="C15" s="120">
        <v>0</v>
      </c>
      <c r="D15" s="120">
        <v>0</v>
      </c>
      <c r="E15" s="146"/>
      <c r="F15" s="146"/>
      <c r="H15" s="24"/>
    </row>
    <row r="16" spans="1:8" ht="6.75" customHeight="1">
      <c r="A16" s="25"/>
      <c r="B16" s="64"/>
      <c r="C16" s="121"/>
      <c r="D16" s="121"/>
      <c r="E16" s="146"/>
      <c r="F16" s="146"/>
      <c r="H16" s="24"/>
    </row>
    <row r="17" spans="1:8" ht="15.75">
      <c r="A17" s="27" t="s">
        <v>15</v>
      </c>
      <c r="B17" s="65">
        <f>SUM(B8:B16)</f>
        <v>63985280</v>
      </c>
      <c r="C17" s="65">
        <f>SUM(C8:C16)</f>
        <v>65110577</v>
      </c>
      <c r="D17" s="65">
        <f>SUM(D8:D16)</f>
        <v>65529961</v>
      </c>
      <c r="E17" s="23"/>
      <c r="F17" s="23"/>
      <c r="H17" s="29"/>
    </row>
    <row r="18" spans="1:6" ht="15.75">
      <c r="A18" s="30" t="s">
        <v>16</v>
      </c>
      <c r="B18" s="23"/>
      <c r="D18" s="51"/>
      <c r="E18" s="132"/>
      <c r="F18" s="132"/>
    </row>
    <row r="19" spans="1:13" ht="15.75">
      <c r="A19" s="31" t="s">
        <v>17</v>
      </c>
      <c r="B19" s="31"/>
      <c r="C19" s="117" t="s">
        <v>69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6" ht="15.75">
      <c r="A20" s="32" t="s">
        <v>18</v>
      </c>
      <c r="B20" s="18"/>
      <c r="C20" s="17" t="s">
        <v>70</v>
      </c>
      <c r="D20" s="132"/>
      <c r="E20" s="132"/>
      <c r="F20" s="132"/>
    </row>
    <row r="21" spans="1:15" ht="15.75">
      <c r="A21" s="33"/>
      <c r="B21" s="33"/>
      <c r="C21" s="33"/>
      <c r="D21" s="34"/>
      <c r="E21" s="34"/>
      <c r="F21" s="34"/>
      <c r="G21" s="33"/>
      <c r="H21" s="33"/>
      <c r="I21" s="33"/>
      <c r="J21" s="33"/>
      <c r="K21" s="33"/>
      <c r="L21" s="33"/>
      <c r="M21" s="33"/>
      <c r="N21" s="33"/>
      <c r="O21" s="35" t="s">
        <v>1</v>
      </c>
    </row>
    <row r="22" spans="1:15" ht="8.25" customHeight="1">
      <c r="A22" s="36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7" ht="9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O23" s="38"/>
      <c r="P23" s="36"/>
      <c r="Q23" s="36"/>
    </row>
    <row r="24" spans="1:17" s="19" customFormat="1" ht="61.5" customHeight="1">
      <c r="A24" s="50" t="s">
        <v>19</v>
      </c>
      <c r="B24" s="39" t="s">
        <v>20</v>
      </c>
      <c r="C24" s="41" t="s">
        <v>161</v>
      </c>
      <c r="D24" s="41" t="s">
        <v>101</v>
      </c>
      <c r="E24" s="41" t="s">
        <v>102</v>
      </c>
      <c r="F24" s="41" t="s">
        <v>103</v>
      </c>
      <c r="G24" s="41" t="s">
        <v>5</v>
      </c>
      <c r="H24" s="41" t="s">
        <v>6</v>
      </c>
      <c r="I24" s="41" t="s">
        <v>7</v>
      </c>
      <c r="J24" s="41" t="s">
        <v>13</v>
      </c>
      <c r="K24" s="41" t="s">
        <v>77</v>
      </c>
      <c r="L24" s="41" t="s">
        <v>9</v>
      </c>
      <c r="M24" s="41" t="s">
        <v>8</v>
      </c>
      <c r="N24" s="42" t="s">
        <v>143</v>
      </c>
      <c r="O24" s="42" t="s">
        <v>144</v>
      </c>
      <c r="P24" s="40" t="s">
        <v>21</v>
      </c>
      <c r="Q24" s="40" t="s">
        <v>22</v>
      </c>
    </row>
    <row r="25" spans="1:15" s="128" customFormat="1" ht="14.25" customHeight="1">
      <c r="A25" s="126">
        <v>3</v>
      </c>
      <c r="B25" s="129" t="s">
        <v>119</v>
      </c>
      <c r="C25" s="128">
        <f>C26+C35+C67+C74</f>
        <v>53754222</v>
      </c>
      <c r="D25" s="128">
        <f aca="true" t="shared" si="0" ref="D25:O25">D26+D35+D67+D74</f>
        <v>44292859</v>
      </c>
      <c r="E25" s="128">
        <f t="shared" si="0"/>
        <v>0</v>
      </c>
      <c r="F25" s="128">
        <f t="shared" si="0"/>
        <v>434593</v>
      </c>
      <c r="G25" s="128">
        <f t="shared" si="0"/>
        <v>100000</v>
      </c>
      <c r="H25" s="128">
        <f t="shared" si="0"/>
        <v>300000</v>
      </c>
      <c r="I25" s="128">
        <f t="shared" si="0"/>
        <v>6226734</v>
      </c>
      <c r="J25" s="128">
        <f t="shared" si="0"/>
        <v>2400000</v>
      </c>
      <c r="K25" s="128">
        <f t="shared" si="0"/>
        <v>36</v>
      </c>
      <c r="L25" s="128">
        <f t="shared" si="0"/>
        <v>0</v>
      </c>
      <c r="M25" s="128">
        <f t="shared" si="0"/>
        <v>0</v>
      </c>
      <c r="N25" s="128">
        <f t="shared" si="0"/>
        <v>54122640</v>
      </c>
      <c r="O25" s="128">
        <f t="shared" si="0"/>
        <v>54600000</v>
      </c>
    </row>
    <row r="26" spans="1:17" ht="14.25" customHeight="1">
      <c r="A26" s="43">
        <v>31</v>
      </c>
      <c r="B26" s="114" t="s">
        <v>34</v>
      </c>
      <c r="C26" s="26">
        <f>C27+C31+C33</f>
        <v>39867191</v>
      </c>
      <c r="D26" s="26">
        <f>D27+D31+D33</f>
        <v>35207972</v>
      </c>
      <c r="E26" s="26">
        <f>E27+E31+E33</f>
        <v>0</v>
      </c>
      <c r="F26" s="26">
        <f>F27+F31+F33</f>
        <v>0</v>
      </c>
      <c r="G26" s="26">
        <f aca="true" t="shared" si="1" ref="G26:M26">G27+G31+G33</f>
        <v>0</v>
      </c>
      <c r="H26" s="26">
        <f t="shared" si="1"/>
        <v>58250</v>
      </c>
      <c r="I26" s="26">
        <f t="shared" si="1"/>
        <v>4600969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v>37522640</v>
      </c>
      <c r="O26" s="26">
        <v>38000000</v>
      </c>
      <c r="P26" s="26">
        <f>SUM(P61:P67)</f>
        <v>0</v>
      </c>
      <c r="Q26" s="26">
        <f>SUM(Q61:Q67)</f>
        <v>0</v>
      </c>
    </row>
    <row r="27" spans="1:17" ht="14.25" customHeight="1">
      <c r="A27" s="43">
        <v>311</v>
      </c>
      <c r="B27" s="114" t="s">
        <v>78</v>
      </c>
      <c r="C27" s="26">
        <f>C28+C29+C30</f>
        <v>33246424</v>
      </c>
      <c r="D27" s="26">
        <f aca="true" t="shared" si="2" ref="D27:M27">D28+D29+D30</f>
        <v>29096230</v>
      </c>
      <c r="E27" s="26">
        <f t="shared" si="2"/>
        <v>0</v>
      </c>
      <c r="F27" s="26">
        <f t="shared" si="2"/>
        <v>0</v>
      </c>
      <c r="G27" s="26">
        <f t="shared" si="2"/>
        <v>0</v>
      </c>
      <c r="H27" s="26">
        <f t="shared" si="2"/>
        <v>50000</v>
      </c>
      <c r="I27" s="26">
        <f t="shared" si="2"/>
        <v>4100194</v>
      </c>
      <c r="J27" s="26">
        <f t="shared" si="2"/>
        <v>0</v>
      </c>
      <c r="K27" s="26">
        <f t="shared" si="2"/>
        <v>0</v>
      </c>
      <c r="L27" s="26">
        <f t="shared" si="2"/>
        <v>0</v>
      </c>
      <c r="M27" s="26">
        <f t="shared" si="2"/>
        <v>0</v>
      </c>
      <c r="N27" s="26"/>
      <c r="O27" s="26"/>
      <c r="P27" s="26"/>
      <c r="Q27" s="26"/>
    </row>
    <row r="28" spans="1:17" ht="14.25" customHeight="1">
      <c r="A28" s="53">
        <v>3111</v>
      </c>
      <c r="B28" s="54" t="s">
        <v>35</v>
      </c>
      <c r="C28" s="118">
        <v>31531230</v>
      </c>
      <c r="D28" s="118">
        <f>C28-E28-F28-G28-H28-I28-J28-K28-L28-M28</f>
        <v>28246230</v>
      </c>
      <c r="E28" s="118">
        <v>0</v>
      </c>
      <c r="F28" s="118">
        <v>0</v>
      </c>
      <c r="G28" s="118">
        <v>0</v>
      </c>
      <c r="H28" s="118">
        <v>50000</v>
      </c>
      <c r="I28" s="118">
        <v>3235000</v>
      </c>
      <c r="J28" s="118">
        <v>0</v>
      </c>
      <c r="K28" s="118">
        <v>0</v>
      </c>
      <c r="L28" s="118">
        <v>0</v>
      </c>
      <c r="M28" s="118">
        <v>0</v>
      </c>
      <c r="N28" s="26"/>
      <c r="O28" s="26"/>
      <c r="P28" s="26"/>
      <c r="Q28" s="26"/>
    </row>
    <row r="29" spans="1:17" ht="14.25" customHeight="1">
      <c r="A29" s="53">
        <v>3113</v>
      </c>
      <c r="B29" s="56" t="s">
        <v>36</v>
      </c>
      <c r="C29" s="177">
        <v>1670194</v>
      </c>
      <c r="D29" s="177">
        <f>C29-E29-F29-G29-H29-I29-J29-K29-L29-M29</f>
        <v>805000</v>
      </c>
      <c r="E29" s="177">
        <v>0</v>
      </c>
      <c r="F29" s="177">
        <v>0</v>
      </c>
      <c r="G29" s="177">
        <v>0</v>
      </c>
      <c r="H29" s="177">
        <v>0</v>
      </c>
      <c r="I29" s="177">
        <v>865194</v>
      </c>
      <c r="J29" s="177">
        <v>0</v>
      </c>
      <c r="K29" s="177">
        <v>0</v>
      </c>
      <c r="L29" s="177">
        <v>0</v>
      </c>
      <c r="M29" s="177">
        <v>0</v>
      </c>
      <c r="N29" s="26"/>
      <c r="O29" s="26"/>
      <c r="P29" s="26"/>
      <c r="Q29" s="26"/>
    </row>
    <row r="30" spans="1:17" ht="14.25" customHeight="1">
      <c r="A30" s="53">
        <v>3114</v>
      </c>
      <c r="B30" s="56" t="s">
        <v>151</v>
      </c>
      <c r="C30" s="177">
        <v>45000</v>
      </c>
      <c r="D30" s="177">
        <f>C30-E30-F30-G30-H30-I30-J30-K30-L30-M30</f>
        <v>45000</v>
      </c>
      <c r="E30" s="177">
        <v>0</v>
      </c>
      <c r="F30" s="177">
        <v>0</v>
      </c>
      <c r="G30" s="177">
        <v>0</v>
      </c>
      <c r="H30" s="177">
        <v>0</v>
      </c>
      <c r="I30" s="177">
        <v>0</v>
      </c>
      <c r="J30" s="177">
        <v>0</v>
      </c>
      <c r="K30" s="177">
        <v>0</v>
      </c>
      <c r="L30" s="177">
        <v>0</v>
      </c>
      <c r="M30" s="177">
        <v>0</v>
      </c>
      <c r="N30" s="26"/>
      <c r="O30" s="26"/>
      <c r="P30" s="26"/>
      <c r="Q30" s="26"/>
    </row>
    <row r="31" spans="1:17" ht="14.25" customHeight="1">
      <c r="A31" s="126">
        <v>312</v>
      </c>
      <c r="B31" s="127" t="s">
        <v>37</v>
      </c>
      <c r="C31" s="178">
        <f>C32</f>
        <v>1250000</v>
      </c>
      <c r="D31" s="178">
        <f>D32</f>
        <v>1250000</v>
      </c>
      <c r="E31" s="178">
        <f>E32</f>
        <v>0</v>
      </c>
      <c r="F31" s="178">
        <f>F32</f>
        <v>0</v>
      </c>
      <c r="G31" s="178">
        <f aca="true" t="shared" si="3" ref="G31:M31">G32</f>
        <v>0</v>
      </c>
      <c r="H31" s="178">
        <f t="shared" si="3"/>
        <v>0</v>
      </c>
      <c r="I31" s="178">
        <f t="shared" si="3"/>
        <v>0</v>
      </c>
      <c r="J31" s="178">
        <f t="shared" si="3"/>
        <v>0</v>
      </c>
      <c r="K31" s="178">
        <f t="shared" si="3"/>
        <v>0</v>
      </c>
      <c r="L31" s="178">
        <f t="shared" si="3"/>
        <v>0</v>
      </c>
      <c r="M31" s="178">
        <f t="shared" si="3"/>
        <v>0</v>
      </c>
      <c r="N31" s="26"/>
      <c r="O31" s="26"/>
      <c r="P31" s="26"/>
      <c r="Q31" s="26"/>
    </row>
    <row r="32" spans="1:17" ht="14.25" customHeight="1">
      <c r="A32" s="53">
        <v>3121</v>
      </c>
      <c r="B32" s="54" t="s">
        <v>37</v>
      </c>
      <c r="C32" s="177">
        <v>1250000</v>
      </c>
      <c r="D32" s="177">
        <f>C32-E32-F32-G32-H32-I32-J32-K32-L32-M32</f>
        <v>1250000</v>
      </c>
      <c r="E32" s="177">
        <v>0</v>
      </c>
      <c r="F32" s="177">
        <v>0</v>
      </c>
      <c r="G32" s="177">
        <v>0</v>
      </c>
      <c r="H32" s="177">
        <v>0</v>
      </c>
      <c r="I32" s="177">
        <v>0</v>
      </c>
      <c r="J32" s="177">
        <v>0</v>
      </c>
      <c r="K32" s="177">
        <v>0</v>
      </c>
      <c r="L32" s="177">
        <v>0</v>
      </c>
      <c r="M32" s="177">
        <v>0</v>
      </c>
      <c r="N32" s="26"/>
      <c r="O32" s="26"/>
      <c r="P32" s="26"/>
      <c r="Q32" s="26"/>
    </row>
    <row r="33" spans="1:17" ht="14.25" customHeight="1">
      <c r="A33" s="126">
        <v>313</v>
      </c>
      <c r="B33" s="129" t="s">
        <v>79</v>
      </c>
      <c r="C33" s="178">
        <f>C34</f>
        <v>5370767</v>
      </c>
      <c r="D33" s="178">
        <f aca="true" t="shared" si="4" ref="D33:M33">D34</f>
        <v>4861742</v>
      </c>
      <c r="E33" s="178">
        <f t="shared" si="4"/>
        <v>0</v>
      </c>
      <c r="F33" s="178">
        <f t="shared" si="4"/>
        <v>0</v>
      </c>
      <c r="G33" s="178">
        <f t="shared" si="4"/>
        <v>0</v>
      </c>
      <c r="H33" s="178">
        <f t="shared" si="4"/>
        <v>8250</v>
      </c>
      <c r="I33" s="178">
        <f t="shared" si="4"/>
        <v>500775</v>
      </c>
      <c r="J33" s="178">
        <f t="shared" si="4"/>
        <v>0</v>
      </c>
      <c r="K33" s="178">
        <f t="shared" si="4"/>
        <v>0</v>
      </c>
      <c r="L33" s="178">
        <f t="shared" si="4"/>
        <v>0</v>
      </c>
      <c r="M33" s="178">
        <f t="shared" si="4"/>
        <v>0</v>
      </c>
      <c r="N33" s="26"/>
      <c r="O33" s="26"/>
      <c r="P33" s="26"/>
      <c r="Q33" s="26"/>
    </row>
    <row r="34" spans="1:17" ht="14.25" customHeight="1">
      <c r="A34" s="53">
        <v>3132</v>
      </c>
      <c r="B34" s="54" t="s">
        <v>38</v>
      </c>
      <c r="C34" s="177">
        <v>5370767</v>
      </c>
      <c r="D34" s="177">
        <f>C34-E34-F34-G34-H34-I34-J34-K34-L34-M34</f>
        <v>4861742</v>
      </c>
      <c r="E34" s="177">
        <v>0</v>
      </c>
      <c r="F34" s="177">
        <v>0</v>
      </c>
      <c r="G34" s="177">
        <v>0</v>
      </c>
      <c r="H34" s="177">
        <v>8250</v>
      </c>
      <c r="I34" s="177">
        <v>500775</v>
      </c>
      <c r="J34" s="177">
        <v>0</v>
      </c>
      <c r="K34" s="177">
        <v>0</v>
      </c>
      <c r="L34" s="177">
        <v>0</v>
      </c>
      <c r="M34" s="177">
        <v>0</v>
      </c>
      <c r="N34" s="26"/>
      <c r="O34" s="26"/>
      <c r="P34" s="26"/>
      <c r="Q34" s="26"/>
    </row>
    <row r="35" spans="1:17" ht="14.25" customHeight="1">
      <c r="A35" s="57">
        <v>32</v>
      </c>
      <c r="B35" s="115" t="s">
        <v>39</v>
      </c>
      <c r="C35" s="179">
        <f>C36+C41+C47+C59+C57</f>
        <v>13463883</v>
      </c>
      <c r="D35" s="179">
        <f>D36+D41+D47+D59+D57</f>
        <v>8901923</v>
      </c>
      <c r="E35" s="179">
        <f>E36+E41+E47+E59+E57</f>
        <v>0</v>
      </c>
      <c r="F35" s="179">
        <f>F36+F41+F47+F59+F57</f>
        <v>194445</v>
      </c>
      <c r="G35" s="179">
        <f aca="true" t="shared" si="5" ref="G35:M35">G36+G41+G47+G59+G57+G75</f>
        <v>100000</v>
      </c>
      <c r="H35" s="179">
        <f t="shared" si="5"/>
        <v>241750</v>
      </c>
      <c r="I35" s="179">
        <f t="shared" si="5"/>
        <v>1625765</v>
      </c>
      <c r="J35" s="179">
        <f t="shared" si="5"/>
        <v>2400000</v>
      </c>
      <c r="K35" s="179">
        <f t="shared" si="5"/>
        <v>0</v>
      </c>
      <c r="L35" s="179">
        <f t="shared" si="5"/>
        <v>0</v>
      </c>
      <c r="M35" s="179">
        <f t="shared" si="5"/>
        <v>0</v>
      </c>
      <c r="N35" s="26">
        <v>16500000</v>
      </c>
      <c r="O35" s="26">
        <v>16500000</v>
      </c>
      <c r="P35" s="26"/>
      <c r="Q35" s="26"/>
    </row>
    <row r="36" spans="1:17" ht="14.25" customHeight="1">
      <c r="A36" s="57">
        <v>321</v>
      </c>
      <c r="B36" s="115" t="s">
        <v>80</v>
      </c>
      <c r="C36" s="179">
        <f>C37+C38+C39+C40</f>
        <v>1730000</v>
      </c>
      <c r="D36" s="179">
        <f>D37+D38+D39+D40</f>
        <v>1730000</v>
      </c>
      <c r="E36" s="179">
        <f>E37+E38+E39+E40</f>
        <v>0</v>
      </c>
      <c r="F36" s="179">
        <f>F37+F38+F39+F40</f>
        <v>0</v>
      </c>
      <c r="G36" s="179">
        <f aca="true" t="shared" si="6" ref="G36:M36">G37+G38+G39</f>
        <v>0</v>
      </c>
      <c r="H36" s="179">
        <f t="shared" si="6"/>
        <v>0</v>
      </c>
      <c r="I36" s="179">
        <f t="shared" si="6"/>
        <v>0</v>
      </c>
      <c r="J36" s="179">
        <f t="shared" si="6"/>
        <v>0</v>
      </c>
      <c r="K36" s="179">
        <f t="shared" si="6"/>
        <v>0</v>
      </c>
      <c r="L36" s="179">
        <f t="shared" si="6"/>
        <v>0</v>
      </c>
      <c r="M36" s="179">
        <f t="shared" si="6"/>
        <v>0</v>
      </c>
      <c r="N36" s="26"/>
      <c r="O36" s="26"/>
      <c r="P36" s="26"/>
      <c r="Q36" s="26"/>
    </row>
    <row r="37" spans="1:17" ht="14.25" customHeight="1">
      <c r="A37" s="53">
        <v>3211</v>
      </c>
      <c r="B37" s="54" t="s">
        <v>40</v>
      </c>
      <c r="C37" s="177">
        <v>75000</v>
      </c>
      <c r="D37" s="177">
        <f>C37-E37-F37-G37-H37-I37-J37-K37-L37-M37</f>
        <v>75000</v>
      </c>
      <c r="E37" s="177">
        <v>0</v>
      </c>
      <c r="F37" s="177">
        <v>0</v>
      </c>
      <c r="G37" s="177">
        <v>0</v>
      </c>
      <c r="H37" s="177">
        <v>0</v>
      </c>
      <c r="I37" s="177">
        <v>0</v>
      </c>
      <c r="J37" s="177">
        <v>0</v>
      </c>
      <c r="K37" s="177">
        <v>0</v>
      </c>
      <c r="L37" s="177">
        <v>0</v>
      </c>
      <c r="M37" s="177">
        <v>0</v>
      </c>
      <c r="N37" s="26"/>
      <c r="O37" s="26"/>
      <c r="P37" s="26"/>
      <c r="Q37" s="26"/>
    </row>
    <row r="38" spans="1:17" ht="14.25" customHeight="1">
      <c r="A38" s="53">
        <v>3212</v>
      </c>
      <c r="B38" s="54" t="s">
        <v>41</v>
      </c>
      <c r="C38" s="177">
        <v>1570000</v>
      </c>
      <c r="D38" s="177">
        <f>C38-E38-F38-G38-H38-I38-J38-K38-L38-M38</f>
        <v>1570000</v>
      </c>
      <c r="E38" s="177">
        <v>0</v>
      </c>
      <c r="F38" s="177">
        <v>0</v>
      </c>
      <c r="G38" s="177">
        <v>0</v>
      </c>
      <c r="H38" s="177">
        <v>0</v>
      </c>
      <c r="I38" s="177">
        <v>0</v>
      </c>
      <c r="J38" s="177">
        <v>0</v>
      </c>
      <c r="K38" s="177">
        <v>0</v>
      </c>
      <c r="L38" s="177">
        <v>0</v>
      </c>
      <c r="M38" s="177">
        <v>0</v>
      </c>
      <c r="N38" s="26"/>
      <c r="O38" s="26"/>
      <c r="P38" s="26"/>
      <c r="Q38" s="26"/>
    </row>
    <row r="39" spans="1:17" ht="14.25" customHeight="1">
      <c r="A39" s="53">
        <v>3213</v>
      </c>
      <c r="B39" s="54" t="s">
        <v>42</v>
      </c>
      <c r="C39" s="177">
        <v>70000</v>
      </c>
      <c r="D39" s="177">
        <f>C39-E39-F39-G39-H39-I39-J39-K39-L39-M39</f>
        <v>70000</v>
      </c>
      <c r="E39" s="177">
        <v>0</v>
      </c>
      <c r="F39" s="177">
        <v>0</v>
      </c>
      <c r="G39" s="177">
        <v>0</v>
      </c>
      <c r="H39" s="177">
        <v>0</v>
      </c>
      <c r="I39" s="177">
        <v>0</v>
      </c>
      <c r="J39" s="177">
        <v>0</v>
      </c>
      <c r="K39" s="177">
        <v>0</v>
      </c>
      <c r="L39" s="177">
        <v>0</v>
      </c>
      <c r="M39" s="177">
        <v>0</v>
      </c>
      <c r="N39" s="26"/>
      <c r="O39" s="26"/>
      <c r="P39" s="26"/>
      <c r="Q39" s="26"/>
    </row>
    <row r="40" spans="1:17" ht="14.25" customHeight="1">
      <c r="A40" s="53">
        <v>3214</v>
      </c>
      <c r="B40" s="54" t="s">
        <v>87</v>
      </c>
      <c r="C40" s="177">
        <v>15000</v>
      </c>
      <c r="D40" s="177">
        <f>C40-E40-F40-G40-H40-I40-J40-K40-L40-M40</f>
        <v>15000</v>
      </c>
      <c r="E40" s="177">
        <v>0</v>
      </c>
      <c r="F40" s="177">
        <v>0</v>
      </c>
      <c r="G40" s="177">
        <v>0</v>
      </c>
      <c r="H40" s="177">
        <v>0</v>
      </c>
      <c r="I40" s="177">
        <v>0</v>
      </c>
      <c r="J40" s="177">
        <v>0</v>
      </c>
      <c r="K40" s="177">
        <v>0</v>
      </c>
      <c r="L40" s="177">
        <v>0</v>
      </c>
      <c r="M40" s="177">
        <v>0</v>
      </c>
      <c r="N40" s="26"/>
      <c r="O40" s="26"/>
      <c r="P40" s="26"/>
      <c r="Q40" s="26"/>
    </row>
    <row r="41" spans="1:13" s="128" customFormat="1" ht="14.25" customHeight="1">
      <c r="A41" s="126">
        <v>322</v>
      </c>
      <c r="B41" s="129" t="s">
        <v>81</v>
      </c>
      <c r="C41" s="178">
        <f aca="true" t="shared" si="7" ref="C41:M41">C42+C43+C44+C45+C46</f>
        <v>7086734</v>
      </c>
      <c r="D41" s="178">
        <f t="shared" si="7"/>
        <v>2971219</v>
      </c>
      <c r="E41" s="178">
        <f t="shared" si="7"/>
        <v>0</v>
      </c>
      <c r="F41" s="178">
        <f t="shared" si="7"/>
        <v>0</v>
      </c>
      <c r="G41" s="178">
        <f t="shared" si="7"/>
        <v>100000</v>
      </c>
      <c r="H41" s="178">
        <f t="shared" si="7"/>
        <v>241750</v>
      </c>
      <c r="I41" s="178">
        <f t="shared" si="7"/>
        <v>1373765</v>
      </c>
      <c r="J41" s="178">
        <f t="shared" si="7"/>
        <v>2400000</v>
      </c>
      <c r="K41" s="178">
        <f t="shared" si="7"/>
        <v>0</v>
      </c>
      <c r="L41" s="178">
        <f t="shared" si="7"/>
        <v>0</v>
      </c>
      <c r="M41" s="178">
        <f t="shared" si="7"/>
        <v>0</v>
      </c>
    </row>
    <row r="42" spans="1:17" ht="14.25" customHeight="1">
      <c r="A42" s="53">
        <v>3221</v>
      </c>
      <c r="B42" s="54" t="s">
        <v>43</v>
      </c>
      <c r="C42" s="177">
        <v>275000</v>
      </c>
      <c r="D42" s="177">
        <f>C42-E42-F42-G42-H42-I42-J42-K42-L42-M42</f>
        <v>175000</v>
      </c>
      <c r="E42" s="177">
        <v>0</v>
      </c>
      <c r="F42" s="177">
        <v>0</v>
      </c>
      <c r="G42" s="177">
        <v>0</v>
      </c>
      <c r="H42" s="177">
        <v>0</v>
      </c>
      <c r="I42" s="177">
        <v>100000</v>
      </c>
      <c r="J42" s="177">
        <v>0</v>
      </c>
      <c r="K42" s="177">
        <v>0</v>
      </c>
      <c r="L42" s="177">
        <v>0</v>
      </c>
      <c r="M42" s="177">
        <v>0</v>
      </c>
      <c r="N42" s="26"/>
      <c r="O42" s="26"/>
      <c r="P42" s="26"/>
      <c r="Q42" s="26"/>
    </row>
    <row r="43" spans="1:17" ht="14.25" customHeight="1">
      <c r="A43" s="53">
        <v>3222</v>
      </c>
      <c r="B43" s="54" t="s">
        <v>44</v>
      </c>
      <c r="C43" s="177">
        <v>5164234</v>
      </c>
      <c r="D43" s="177">
        <f>C43-E43-F43-G43-H43-I43-J43-K43-L43-M43</f>
        <v>1274719</v>
      </c>
      <c r="E43" s="177">
        <v>0</v>
      </c>
      <c r="F43" s="177">
        <v>0</v>
      </c>
      <c r="G43" s="177">
        <v>100000</v>
      </c>
      <c r="H43" s="177">
        <v>241750</v>
      </c>
      <c r="I43" s="177">
        <v>1148765</v>
      </c>
      <c r="J43" s="177">
        <v>2399000</v>
      </c>
      <c r="K43" s="177">
        <v>0</v>
      </c>
      <c r="L43" s="177">
        <v>0</v>
      </c>
      <c r="M43" s="177">
        <v>0</v>
      </c>
      <c r="N43" s="26"/>
      <c r="O43" s="26"/>
      <c r="P43" s="26"/>
      <c r="Q43" s="26"/>
    </row>
    <row r="44" spans="1:17" ht="14.25" customHeight="1">
      <c r="A44" s="53">
        <v>3223</v>
      </c>
      <c r="B44" s="54" t="s">
        <v>45</v>
      </c>
      <c r="C44" s="177">
        <v>1550000</v>
      </c>
      <c r="D44" s="177">
        <f>C44-E44-F44-G44-H44-I44-J44-K44-L44-M44</f>
        <v>1450000</v>
      </c>
      <c r="E44" s="177">
        <v>0</v>
      </c>
      <c r="F44" s="177">
        <v>0</v>
      </c>
      <c r="G44" s="177">
        <v>0</v>
      </c>
      <c r="H44" s="177">
        <v>0</v>
      </c>
      <c r="I44" s="177">
        <v>100000</v>
      </c>
      <c r="J44" s="177">
        <v>0</v>
      </c>
      <c r="K44" s="177">
        <v>0</v>
      </c>
      <c r="L44" s="177">
        <v>0</v>
      </c>
      <c r="M44" s="177">
        <v>0</v>
      </c>
      <c r="N44" s="26"/>
      <c r="O44" s="26"/>
      <c r="P44" s="26"/>
      <c r="Q44" s="26"/>
    </row>
    <row r="45" spans="1:17" ht="14.25" customHeight="1">
      <c r="A45" s="53">
        <v>3225</v>
      </c>
      <c r="B45" s="54" t="s">
        <v>46</v>
      </c>
      <c r="C45" s="177">
        <v>70000</v>
      </c>
      <c r="D45" s="177">
        <f>C45-E45-F45-G45-H45-I45-J45-K45-L45-M45</f>
        <v>44000</v>
      </c>
      <c r="E45" s="177">
        <v>0</v>
      </c>
      <c r="F45" s="177">
        <v>0</v>
      </c>
      <c r="G45" s="177">
        <v>0</v>
      </c>
      <c r="H45" s="177">
        <v>0</v>
      </c>
      <c r="I45" s="177">
        <v>25000</v>
      </c>
      <c r="J45" s="177">
        <v>1000</v>
      </c>
      <c r="K45" s="177">
        <v>0</v>
      </c>
      <c r="L45" s="177">
        <v>0</v>
      </c>
      <c r="M45" s="177">
        <v>0</v>
      </c>
      <c r="N45" s="26"/>
      <c r="O45" s="26"/>
      <c r="P45" s="26"/>
      <c r="Q45" s="26"/>
    </row>
    <row r="46" spans="1:17" ht="14.25" customHeight="1">
      <c r="A46" s="53">
        <v>3227</v>
      </c>
      <c r="B46" s="54" t="s">
        <v>88</v>
      </c>
      <c r="C46" s="177">
        <v>27500</v>
      </c>
      <c r="D46" s="177">
        <f>C46-E46-F46-G46-H46-I46-J46-K46-L46-M46</f>
        <v>27500</v>
      </c>
      <c r="E46" s="177">
        <v>0</v>
      </c>
      <c r="F46" s="177">
        <v>0</v>
      </c>
      <c r="G46" s="177">
        <v>0</v>
      </c>
      <c r="H46" s="177">
        <v>0</v>
      </c>
      <c r="I46" s="177">
        <v>0</v>
      </c>
      <c r="J46" s="177">
        <v>0</v>
      </c>
      <c r="K46" s="177">
        <v>0</v>
      </c>
      <c r="L46" s="177">
        <v>0</v>
      </c>
      <c r="M46" s="177">
        <v>0</v>
      </c>
      <c r="N46" s="26"/>
      <c r="O46" s="26"/>
      <c r="P46" s="26"/>
      <c r="Q46" s="26"/>
    </row>
    <row r="47" spans="1:13" s="128" customFormat="1" ht="14.25" customHeight="1">
      <c r="A47" s="126">
        <v>323</v>
      </c>
      <c r="B47" s="129" t="s">
        <v>82</v>
      </c>
      <c r="C47" s="178">
        <f>C48+C49+C50+C51+C52+C53+C54+C55+C56</f>
        <v>3759783</v>
      </c>
      <c r="D47" s="178">
        <f>D48+D49+D50+D51+D52+D53+D54+D55+D56</f>
        <v>3333138</v>
      </c>
      <c r="E47" s="178">
        <f>E48+E49+E50+E51+E52+E53+E54+E55+E56</f>
        <v>0</v>
      </c>
      <c r="F47" s="178">
        <f>F48+F49+F50+F51+F52+F53+F54+F55+F56</f>
        <v>194445</v>
      </c>
      <c r="G47" s="178">
        <f aca="true" t="shared" si="8" ref="G47:L47">G48+G49+G50+G51+G52+G53+G54+G55+G56</f>
        <v>0</v>
      </c>
      <c r="H47" s="178">
        <f t="shared" si="8"/>
        <v>0</v>
      </c>
      <c r="I47" s="178">
        <f t="shared" si="8"/>
        <v>232200</v>
      </c>
      <c r="J47" s="178">
        <f t="shared" si="8"/>
        <v>0</v>
      </c>
      <c r="K47" s="178">
        <f t="shared" si="8"/>
        <v>0</v>
      </c>
      <c r="L47" s="178">
        <f t="shared" si="8"/>
        <v>0</v>
      </c>
      <c r="M47" s="178">
        <f>M48+M49+M50+M51+M52+M53+M54+M55+M56</f>
        <v>0</v>
      </c>
    </row>
    <row r="48" spans="1:17" ht="14.25" customHeight="1">
      <c r="A48" s="53">
        <v>3231</v>
      </c>
      <c r="B48" s="54" t="s">
        <v>47</v>
      </c>
      <c r="C48" s="177">
        <v>175000</v>
      </c>
      <c r="D48" s="177">
        <f aca="true" t="shared" si="9" ref="D48:D56">C48-E48-F48-G48-H48-I48-J48-K48-L48-M48</f>
        <v>175000</v>
      </c>
      <c r="E48" s="177">
        <v>0</v>
      </c>
      <c r="F48" s="177">
        <v>0</v>
      </c>
      <c r="G48" s="177">
        <v>0</v>
      </c>
      <c r="H48" s="177">
        <v>0</v>
      </c>
      <c r="I48" s="177">
        <v>0</v>
      </c>
      <c r="J48" s="177">
        <v>0</v>
      </c>
      <c r="K48" s="177">
        <v>0</v>
      </c>
      <c r="L48" s="177">
        <v>0</v>
      </c>
      <c r="M48" s="177">
        <v>0</v>
      </c>
      <c r="N48" s="26"/>
      <c r="O48" s="26"/>
      <c r="P48" s="26"/>
      <c r="Q48" s="26"/>
    </row>
    <row r="49" spans="1:17" ht="14.25" customHeight="1">
      <c r="A49" s="53">
        <v>3232</v>
      </c>
      <c r="B49" s="54" t="s">
        <v>48</v>
      </c>
      <c r="C49" s="177">
        <v>437783</v>
      </c>
      <c r="D49" s="177">
        <f t="shared" si="9"/>
        <v>243338</v>
      </c>
      <c r="E49" s="177">
        <v>0</v>
      </c>
      <c r="F49" s="177">
        <v>194445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26"/>
      <c r="O49" s="26"/>
      <c r="P49" s="26"/>
      <c r="Q49" s="26"/>
    </row>
    <row r="50" spans="1:17" ht="14.25" customHeight="1">
      <c r="A50" s="53">
        <v>3233</v>
      </c>
      <c r="B50" s="54" t="s">
        <v>49</v>
      </c>
      <c r="C50" s="177">
        <v>42000</v>
      </c>
      <c r="D50" s="177">
        <f t="shared" si="9"/>
        <v>42000</v>
      </c>
      <c r="E50" s="177">
        <v>0</v>
      </c>
      <c r="F50" s="177">
        <v>0</v>
      </c>
      <c r="G50" s="177">
        <v>0</v>
      </c>
      <c r="H50" s="177">
        <v>0</v>
      </c>
      <c r="I50" s="177">
        <v>0</v>
      </c>
      <c r="J50" s="177">
        <v>0</v>
      </c>
      <c r="K50" s="177">
        <v>0</v>
      </c>
      <c r="L50" s="177">
        <v>0</v>
      </c>
      <c r="M50" s="177">
        <v>0</v>
      </c>
      <c r="N50" s="26"/>
      <c r="O50" s="26"/>
      <c r="P50" s="26"/>
      <c r="Q50" s="26"/>
    </row>
    <row r="51" spans="1:17" ht="14.25" customHeight="1">
      <c r="A51" s="53">
        <v>3234</v>
      </c>
      <c r="B51" s="54" t="s">
        <v>50</v>
      </c>
      <c r="C51" s="177">
        <v>1060000</v>
      </c>
      <c r="D51" s="177">
        <f t="shared" si="9"/>
        <v>1060000</v>
      </c>
      <c r="E51" s="177">
        <v>0</v>
      </c>
      <c r="F51" s="177">
        <v>0</v>
      </c>
      <c r="G51" s="177">
        <v>0</v>
      </c>
      <c r="H51" s="177">
        <v>0</v>
      </c>
      <c r="I51" s="177">
        <v>0</v>
      </c>
      <c r="J51" s="177">
        <v>0</v>
      </c>
      <c r="K51" s="177">
        <v>0</v>
      </c>
      <c r="L51" s="177">
        <v>0</v>
      </c>
      <c r="M51" s="177">
        <v>0</v>
      </c>
      <c r="N51" s="26"/>
      <c r="O51" s="26"/>
      <c r="P51" s="26"/>
      <c r="Q51" s="26"/>
    </row>
    <row r="52" spans="1:17" ht="14.25" customHeight="1">
      <c r="A52" s="53">
        <v>3235</v>
      </c>
      <c r="B52" s="54" t="s">
        <v>51</v>
      </c>
      <c r="C52" s="177">
        <v>190000</v>
      </c>
      <c r="D52" s="177">
        <f t="shared" si="9"/>
        <v>190000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K52" s="177">
        <v>0</v>
      </c>
      <c r="L52" s="177">
        <v>0</v>
      </c>
      <c r="M52" s="177">
        <v>0</v>
      </c>
      <c r="N52" s="26"/>
      <c r="O52" s="26"/>
      <c r="P52" s="26"/>
      <c r="Q52" s="26"/>
    </row>
    <row r="53" spans="1:17" ht="14.25" customHeight="1">
      <c r="A53" s="53">
        <v>3236</v>
      </c>
      <c r="B53" s="54" t="s">
        <v>52</v>
      </c>
      <c r="C53" s="177">
        <v>35000</v>
      </c>
      <c r="D53" s="177">
        <f t="shared" si="9"/>
        <v>35000</v>
      </c>
      <c r="E53" s="177">
        <v>0</v>
      </c>
      <c r="F53" s="177">
        <v>0</v>
      </c>
      <c r="G53" s="177">
        <v>0</v>
      </c>
      <c r="H53" s="177">
        <v>0</v>
      </c>
      <c r="I53" s="177">
        <v>0</v>
      </c>
      <c r="J53" s="177">
        <v>0</v>
      </c>
      <c r="K53" s="177">
        <v>0</v>
      </c>
      <c r="L53" s="177">
        <v>0</v>
      </c>
      <c r="M53" s="177">
        <v>0</v>
      </c>
      <c r="N53" s="26"/>
      <c r="O53" s="26"/>
      <c r="P53" s="26"/>
      <c r="Q53" s="26"/>
    </row>
    <row r="54" spans="1:17" ht="14.25" customHeight="1">
      <c r="A54" s="53">
        <v>3237</v>
      </c>
      <c r="B54" s="54" t="s">
        <v>53</v>
      </c>
      <c r="C54" s="177">
        <v>285000</v>
      </c>
      <c r="D54" s="177">
        <f t="shared" si="9"/>
        <v>233000</v>
      </c>
      <c r="E54" s="177">
        <v>0</v>
      </c>
      <c r="F54" s="177">
        <v>0</v>
      </c>
      <c r="G54" s="177">
        <v>0</v>
      </c>
      <c r="H54" s="177">
        <v>0</v>
      </c>
      <c r="I54" s="177">
        <v>52000</v>
      </c>
      <c r="J54" s="177">
        <v>0</v>
      </c>
      <c r="K54" s="177">
        <v>0</v>
      </c>
      <c r="L54" s="177">
        <v>0</v>
      </c>
      <c r="M54" s="177">
        <v>0</v>
      </c>
      <c r="N54" s="26"/>
      <c r="O54" s="26"/>
      <c r="P54" s="26"/>
      <c r="Q54" s="26"/>
    </row>
    <row r="55" spans="1:17" ht="14.25" customHeight="1">
      <c r="A55" s="53">
        <v>3238</v>
      </c>
      <c r="B55" s="54" t="s">
        <v>54</v>
      </c>
      <c r="C55" s="177">
        <v>370000</v>
      </c>
      <c r="D55" s="177">
        <f t="shared" si="9"/>
        <v>370000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77">
        <v>0</v>
      </c>
      <c r="N55" s="26"/>
      <c r="O55" s="26"/>
      <c r="P55" s="26"/>
      <c r="Q55" s="26"/>
    </row>
    <row r="56" spans="1:17" ht="14.25" customHeight="1">
      <c r="A56" s="53">
        <v>3239</v>
      </c>
      <c r="B56" s="54" t="s">
        <v>55</v>
      </c>
      <c r="C56" s="177">
        <v>1165000</v>
      </c>
      <c r="D56" s="177">
        <f t="shared" si="9"/>
        <v>984800</v>
      </c>
      <c r="E56" s="177">
        <v>0</v>
      </c>
      <c r="F56" s="177">
        <v>0</v>
      </c>
      <c r="G56" s="177">
        <v>0</v>
      </c>
      <c r="H56" s="177">
        <v>0</v>
      </c>
      <c r="I56" s="177">
        <v>180200</v>
      </c>
      <c r="J56" s="177">
        <v>0</v>
      </c>
      <c r="K56" s="177">
        <v>0</v>
      </c>
      <c r="L56" s="177">
        <v>0</v>
      </c>
      <c r="M56" s="177">
        <v>0</v>
      </c>
      <c r="N56" s="26"/>
      <c r="O56" s="26"/>
      <c r="P56" s="26"/>
      <c r="Q56" s="26"/>
    </row>
    <row r="57" spans="1:13" s="128" customFormat="1" ht="14.25" customHeight="1">
      <c r="A57" s="126">
        <v>324</v>
      </c>
      <c r="B57" s="129" t="s">
        <v>98</v>
      </c>
      <c r="C57" s="178">
        <f>C58</f>
        <v>345000</v>
      </c>
      <c r="D57" s="178">
        <f>D58</f>
        <v>345000</v>
      </c>
      <c r="E57" s="178">
        <f>E58</f>
        <v>0</v>
      </c>
      <c r="F57" s="178">
        <f>F58</f>
        <v>0</v>
      </c>
      <c r="G57" s="178">
        <f aca="true" t="shared" si="10" ref="G57:M57">G58</f>
        <v>0</v>
      </c>
      <c r="H57" s="178">
        <f t="shared" si="10"/>
        <v>0</v>
      </c>
      <c r="I57" s="178">
        <f t="shared" si="10"/>
        <v>0</v>
      </c>
      <c r="J57" s="178">
        <f t="shared" si="10"/>
        <v>0</v>
      </c>
      <c r="K57" s="178">
        <f t="shared" si="10"/>
        <v>0</v>
      </c>
      <c r="L57" s="178">
        <f t="shared" si="10"/>
        <v>0</v>
      </c>
      <c r="M57" s="178">
        <f t="shared" si="10"/>
        <v>0</v>
      </c>
    </row>
    <row r="58" spans="1:17" ht="14.25" customHeight="1">
      <c r="A58" s="53">
        <v>3241</v>
      </c>
      <c r="B58" s="54" t="s">
        <v>98</v>
      </c>
      <c r="C58" s="177">
        <v>345000</v>
      </c>
      <c r="D58" s="177">
        <f aca="true" t="shared" si="11" ref="D58:D66">C58-E58-F58-G58-H58-I58-J58-K58-L58-M58</f>
        <v>345000</v>
      </c>
      <c r="E58" s="177">
        <v>0</v>
      </c>
      <c r="F58" s="177">
        <v>0</v>
      </c>
      <c r="G58" s="177">
        <v>0</v>
      </c>
      <c r="H58" s="177">
        <v>0</v>
      </c>
      <c r="I58" s="177">
        <v>0</v>
      </c>
      <c r="J58" s="177">
        <v>0</v>
      </c>
      <c r="K58" s="177">
        <v>0</v>
      </c>
      <c r="L58" s="177">
        <v>0</v>
      </c>
      <c r="M58" s="177">
        <v>0</v>
      </c>
      <c r="N58" s="26"/>
      <c r="O58" s="26"/>
      <c r="P58" s="26"/>
      <c r="Q58" s="26"/>
    </row>
    <row r="59" spans="1:13" s="128" customFormat="1" ht="14.25" customHeight="1">
      <c r="A59" s="126">
        <v>329</v>
      </c>
      <c r="B59" s="129" t="s">
        <v>60</v>
      </c>
      <c r="C59" s="178">
        <f aca="true" t="shared" si="12" ref="C59:M59">C60+C61+C62+C63+C66+C64+C65</f>
        <v>542366</v>
      </c>
      <c r="D59" s="178">
        <f t="shared" si="12"/>
        <v>522566</v>
      </c>
      <c r="E59" s="178">
        <f t="shared" si="12"/>
        <v>0</v>
      </c>
      <c r="F59" s="178">
        <f t="shared" si="12"/>
        <v>0</v>
      </c>
      <c r="G59" s="178">
        <f t="shared" si="12"/>
        <v>0</v>
      </c>
      <c r="H59" s="178">
        <f t="shared" si="12"/>
        <v>0</v>
      </c>
      <c r="I59" s="178">
        <f t="shared" si="12"/>
        <v>19800</v>
      </c>
      <c r="J59" s="178">
        <f t="shared" si="12"/>
        <v>0</v>
      </c>
      <c r="K59" s="178">
        <f t="shared" si="12"/>
        <v>0</v>
      </c>
      <c r="L59" s="178">
        <f t="shared" si="12"/>
        <v>0</v>
      </c>
      <c r="M59" s="178">
        <f t="shared" si="12"/>
        <v>0</v>
      </c>
    </row>
    <row r="60" spans="1:17" ht="14.25" customHeight="1">
      <c r="A60" s="53">
        <v>3291</v>
      </c>
      <c r="B60" s="54" t="s">
        <v>56</v>
      </c>
      <c r="C60" s="177">
        <v>117366</v>
      </c>
      <c r="D60" s="177">
        <f t="shared" si="11"/>
        <v>117366</v>
      </c>
      <c r="E60" s="177">
        <v>0</v>
      </c>
      <c r="F60" s="177">
        <v>0</v>
      </c>
      <c r="G60" s="177">
        <v>0</v>
      </c>
      <c r="H60" s="177">
        <v>0</v>
      </c>
      <c r="I60" s="177">
        <v>0</v>
      </c>
      <c r="J60" s="177">
        <v>0</v>
      </c>
      <c r="K60" s="177">
        <v>0</v>
      </c>
      <c r="L60" s="177">
        <v>0</v>
      </c>
      <c r="M60" s="177">
        <v>0</v>
      </c>
      <c r="N60" s="26"/>
      <c r="O60" s="26"/>
      <c r="P60" s="26"/>
      <c r="Q60" s="26"/>
    </row>
    <row r="61" spans="1:17" ht="14.25" customHeight="1">
      <c r="A61" s="53">
        <v>3292</v>
      </c>
      <c r="B61" s="54" t="s">
        <v>57</v>
      </c>
      <c r="C61" s="180">
        <v>235000</v>
      </c>
      <c r="D61" s="177">
        <f t="shared" si="11"/>
        <v>235000</v>
      </c>
      <c r="E61" s="177">
        <v>0</v>
      </c>
      <c r="F61" s="177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55"/>
      <c r="O61" s="55"/>
      <c r="P61" s="17">
        <v>0</v>
      </c>
      <c r="Q61" s="17">
        <v>0</v>
      </c>
    </row>
    <row r="62" spans="1:17" ht="14.25" customHeight="1">
      <c r="A62" s="53">
        <v>3293</v>
      </c>
      <c r="B62" s="54" t="s">
        <v>58</v>
      </c>
      <c r="C62" s="180">
        <v>75000</v>
      </c>
      <c r="D62" s="177">
        <f t="shared" si="11"/>
        <v>75000</v>
      </c>
      <c r="E62" s="177">
        <v>0</v>
      </c>
      <c r="F62" s="177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55"/>
      <c r="O62" s="55"/>
      <c r="P62" s="17">
        <v>0</v>
      </c>
      <c r="Q62" s="17">
        <v>0</v>
      </c>
    </row>
    <row r="63" spans="1:17" ht="14.25" customHeight="1">
      <c r="A63" s="53">
        <v>3294</v>
      </c>
      <c r="B63" s="54" t="s">
        <v>59</v>
      </c>
      <c r="C63" s="180">
        <v>15000</v>
      </c>
      <c r="D63" s="177">
        <f t="shared" si="11"/>
        <v>15000</v>
      </c>
      <c r="E63" s="177">
        <v>0</v>
      </c>
      <c r="F63" s="177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55"/>
      <c r="O63" s="55"/>
      <c r="P63" s="17">
        <v>0</v>
      </c>
      <c r="Q63" s="17">
        <v>0</v>
      </c>
    </row>
    <row r="64" spans="1:15" ht="14.25" customHeight="1">
      <c r="A64" s="53">
        <v>3295</v>
      </c>
      <c r="B64" s="54" t="s">
        <v>91</v>
      </c>
      <c r="C64" s="180">
        <v>5000</v>
      </c>
      <c r="D64" s="177">
        <f t="shared" si="11"/>
        <v>5000</v>
      </c>
      <c r="E64" s="177">
        <v>0</v>
      </c>
      <c r="F64" s="177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55"/>
      <c r="O64" s="55"/>
    </row>
    <row r="65" spans="1:15" ht="14.25" customHeight="1">
      <c r="A65" s="53">
        <v>3296</v>
      </c>
      <c r="B65" s="54" t="s">
        <v>145</v>
      </c>
      <c r="C65" s="180">
        <v>50000</v>
      </c>
      <c r="D65" s="177">
        <f t="shared" si="11"/>
        <v>50000</v>
      </c>
      <c r="E65" s="177">
        <v>0</v>
      </c>
      <c r="F65" s="177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55"/>
      <c r="O65" s="55"/>
    </row>
    <row r="66" spans="1:17" ht="14.25" customHeight="1">
      <c r="A66" s="53">
        <v>3299</v>
      </c>
      <c r="B66" s="54" t="s">
        <v>60</v>
      </c>
      <c r="C66" s="180">
        <v>45000</v>
      </c>
      <c r="D66" s="177">
        <f t="shared" si="11"/>
        <v>25200</v>
      </c>
      <c r="E66" s="177">
        <v>0</v>
      </c>
      <c r="F66" s="177">
        <v>0</v>
      </c>
      <c r="G66" s="180">
        <v>0</v>
      </c>
      <c r="H66" s="180">
        <v>0</v>
      </c>
      <c r="I66" s="180">
        <v>19800</v>
      </c>
      <c r="J66" s="180">
        <v>0</v>
      </c>
      <c r="K66" s="180">
        <v>0</v>
      </c>
      <c r="L66" s="180">
        <v>0</v>
      </c>
      <c r="M66" s="180">
        <v>0</v>
      </c>
      <c r="N66" s="55"/>
      <c r="O66" s="55"/>
      <c r="P66" s="17">
        <v>0</v>
      </c>
      <c r="Q66" s="17">
        <v>0</v>
      </c>
    </row>
    <row r="67" spans="1:17" ht="14.25" customHeight="1">
      <c r="A67" s="57">
        <v>34</v>
      </c>
      <c r="B67" s="115" t="s">
        <v>61</v>
      </c>
      <c r="C67" s="181">
        <f>C71+C68</f>
        <v>423148</v>
      </c>
      <c r="D67" s="181">
        <f aca="true" t="shared" si="13" ref="D67:M67">D71+D68</f>
        <v>182964</v>
      </c>
      <c r="E67" s="181">
        <f t="shared" si="13"/>
        <v>0</v>
      </c>
      <c r="F67" s="181">
        <f t="shared" si="13"/>
        <v>240148</v>
      </c>
      <c r="G67" s="181">
        <f t="shared" si="13"/>
        <v>0</v>
      </c>
      <c r="H67" s="181">
        <f t="shared" si="13"/>
        <v>0</v>
      </c>
      <c r="I67" s="181">
        <f t="shared" si="13"/>
        <v>0</v>
      </c>
      <c r="J67" s="181">
        <f t="shared" si="13"/>
        <v>0</v>
      </c>
      <c r="K67" s="181">
        <f t="shared" si="13"/>
        <v>36</v>
      </c>
      <c r="L67" s="181">
        <f t="shared" si="13"/>
        <v>0</v>
      </c>
      <c r="M67" s="181">
        <f t="shared" si="13"/>
        <v>0</v>
      </c>
      <c r="N67" s="58">
        <v>100000</v>
      </c>
      <c r="O67" s="58">
        <v>100000</v>
      </c>
      <c r="P67" s="17">
        <v>0</v>
      </c>
      <c r="Q67" s="17">
        <v>0</v>
      </c>
    </row>
    <row r="68" spans="1:15" ht="14.25" customHeight="1">
      <c r="A68" s="57">
        <v>342</v>
      </c>
      <c r="B68" s="115" t="s">
        <v>105</v>
      </c>
      <c r="C68" s="181">
        <f>C69+C70</f>
        <v>253148</v>
      </c>
      <c r="D68" s="181">
        <f aca="true" t="shared" si="14" ref="D68:M68">D69+D70</f>
        <v>13000</v>
      </c>
      <c r="E68" s="181">
        <f t="shared" si="14"/>
        <v>0</v>
      </c>
      <c r="F68" s="181">
        <f t="shared" si="14"/>
        <v>240148</v>
      </c>
      <c r="G68" s="181">
        <f t="shared" si="14"/>
        <v>0</v>
      </c>
      <c r="H68" s="181">
        <f t="shared" si="14"/>
        <v>0</v>
      </c>
      <c r="I68" s="181">
        <f t="shared" si="14"/>
        <v>0</v>
      </c>
      <c r="J68" s="181">
        <f t="shared" si="14"/>
        <v>0</v>
      </c>
      <c r="K68" s="181">
        <f t="shared" si="14"/>
        <v>0</v>
      </c>
      <c r="L68" s="181">
        <f t="shared" si="14"/>
        <v>0</v>
      </c>
      <c r="M68" s="181">
        <f t="shared" si="14"/>
        <v>0</v>
      </c>
      <c r="N68" s="58"/>
      <c r="O68" s="58"/>
    </row>
    <row r="69" spans="1:15" s="118" customFormat="1" ht="14.25" customHeight="1">
      <c r="A69" s="131">
        <v>3422</v>
      </c>
      <c r="B69" s="151" t="s">
        <v>146</v>
      </c>
      <c r="C69" s="180">
        <v>240148</v>
      </c>
      <c r="D69" s="177">
        <f>C69-E69-F69-G69-H69-I69-J69-K69-L69-M69</f>
        <v>0</v>
      </c>
      <c r="E69" s="180">
        <v>0</v>
      </c>
      <c r="F69" s="180">
        <v>240148</v>
      </c>
      <c r="G69" s="180">
        <v>0</v>
      </c>
      <c r="H69" s="180">
        <v>0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19"/>
      <c r="O69" s="119"/>
    </row>
    <row r="70" spans="1:15" s="118" customFormat="1" ht="14.25" customHeight="1">
      <c r="A70" s="131">
        <v>3423</v>
      </c>
      <c r="B70" s="151" t="s">
        <v>147</v>
      </c>
      <c r="C70" s="180">
        <v>13000</v>
      </c>
      <c r="D70" s="177">
        <f>C70-E70-F70-G70-H70-I70-J70-K70-L70-M70</f>
        <v>13000</v>
      </c>
      <c r="E70" s="180">
        <v>0</v>
      </c>
      <c r="F70" s="180">
        <v>0</v>
      </c>
      <c r="G70" s="180">
        <v>0</v>
      </c>
      <c r="H70" s="180">
        <v>0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19"/>
      <c r="O70" s="119"/>
    </row>
    <row r="71" spans="1:15" s="128" customFormat="1" ht="14.25" customHeight="1">
      <c r="A71" s="126">
        <v>343</v>
      </c>
      <c r="B71" s="127" t="s">
        <v>83</v>
      </c>
      <c r="C71" s="182">
        <f>C72+C73</f>
        <v>170000</v>
      </c>
      <c r="D71" s="182">
        <f>D72+D73</f>
        <v>169964</v>
      </c>
      <c r="E71" s="182">
        <f>E72+E73</f>
        <v>0</v>
      </c>
      <c r="F71" s="182">
        <f>F72+F73</f>
        <v>0</v>
      </c>
      <c r="G71" s="182">
        <f aca="true" t="shared" si="15" ref="G71:M71">G72+G73</f>
        <v>0</v>
      </c>
      <c r="H71" s="182">
        <f t="shared" si="15"/>
        <v>0</v>
      </c>
      <c r="I71" s="182">
        <f t="shared" si="15"/>
        <v>0</v>
      </c>
      <c r="J71" s="182">
        <f t="shared" si="15"/>
        <v>0</v>
      </c>
      <c r="K71" s="182">
        <f t="shared" si="15"/>
        <v>36</v>
      </c>
      <c r="L71" s="182">
        <f t="shared" si="15"/>
        <v>0</v>
      </c>
      <c r="M71" s="182">
        <f t="shared" si="15"/>
        <v>0</v>
      </c>
      <c r="N71" s="130"/>
      <c r="O71" s="130"/>
    </row>
    <row r="72" spans="1:17" ht="14.25" customHeight="1">
      <c r="A72" s="53">
        <v>3431</v>
      </c>
      <c r="B72" s="54" t="s">
        <v>62</v>
      </c>
      <c r="C72" s="183">
        <v>30000</v>
      </c>
      <c r="D72" s="177">
        <f>C72-E72-F72-G72-H72-I72-J72-K72-L72-M72</f>
        <v>29964</v>
      </c>
      <c r="E72" s="177">
        <v>0</v>
      </c>
      <c r="F72" s="177">
        <v>0</v>
      </c>
      <c r="G72" s="183">
        <v>0</v>
      </c>
      <c r="H72" s="183">
        <v>0</v>
      </c>
      <c r="I72" s="183">
        <v>0</v>
      </c>
      <c r="J72" s="183">
        <v>0</v>
      </c>
      <c r="K72" s="183">
        <v>36</v>
      </c>
      <c r="L72" s="183">
        <v>0</v>
      </c>
      <c r="M72" s="183">
        <v>0</v>
      </c>
      <c r="N72" s="55"/>
      <c r="O72" s="55"/>
      <c r="P72" s="26">
        <f>SUM(P73:P111)</f>
        <v>0</v>
      </c>
      <c r="Q72" s="26">
        <f>SUM(Q73:Q111)</f>
        <v>0</v>
      </c>
    </row>
    <row r="73" spans="1:17" ht="14.25" customHeight="1">
      <c r="A73" s="53">
        <v>3433</v>
      </c>
      <c r="B73" s="54" t="s">
        <v>63</v>
      </c>
      <c r="C73" s="183">
        <v>140000</v>
      </c>
      <c r="D73" s="177">
        <f>C73-E73-F73-G73-H73-I73-J73-K73-L73-M73</f>
        <v>140000</v>
      </c>
      <c r="E73" s="177">
        <v>0</v>
      </c>
      <c r="F73" s="177">
        <v>0</v>
      </c>
      <c r="G73" s="183">
        <v>0</v>
      </c>
      <c r="H73" s="183">
        <v>0</v>
      </c>
      <c r="I73" s="183">
        <v>0</v>
      </c>
      <c r="J73" s="183">
        <v>0</v>
      </c>
      <c r="K73" s="183">
        <v>0</v>
      </c>
      <c r="L73" s="183">
        <v>0</v>
      </c>
      <c r="M73" s="183">
        <v>0</v>
      </c>
      <c r="N73" s="55"/>
      <c r="O73" s="55"/>
      <c r="P73" s="17">
        <v>0</v>
      </c>
      <c r="Q73" s="17">
        <v>0</v>
      </c>
    </row>
    <row r="74" spans="1:15" s="128" customFormat="1" ht="14.25" customHeight="1">
      <c r="A74" s="126">
        <v>38</v>
      </c>
      <c r="B74" s="129" t="s">
        <v>100</v>
      </c>
      <c r="C74" s="182">
        <f aca="true" t="shared" si="16" ref="C74:F75">C75</f>
        <v>0</v>
      </c>
      <c r="D74" s="182">
        <f t="shared" si="16"/>
        <v>0</v>
      </c>
      <c r="E74" s="182">
        <f t="shared" si="16"/>
        <v>0</v>
      </c>
      <c r="F74" s="182">
        <f t="shared" si="16"/>
        <v>0</v>
      </c>
      <c r="G74" s="182">
        <f aca="true" t="shared" si="17" ref="G74:M74">G75</f>
        <v>0</v>
      </c>
      <c r="H74" s="182">
        <f t="shared" si="17"/>
        <v>0</v>
      </c>
      <c r="I74" s="182">
        <f t="shared" si="17"/>
        <v>0</v>
      </c>
      <c r="J74" s="182">
        <f t="shared" si="17"/>
        <v>0</v>
      </c>
      <c r="K74" s="182">
        <f t="shared" si="17"/>
        <v>0</v>
      </c>
      <c r="L74" s="182">
        <f t="shared" si="17"/>
        <v>0</v>
      </c>
      <c r="M74" s="182">
        <f t="shared" si="17"/>
        <v>0</v>
      </c>
      <c r="N74" s="130"/>
      <c r="O74" s="130"/>
    </row>
    <row r="75" spans="1:15" s="128" customFormat="1" ht="14.25" customHeight="1">
      <c r="A75" s="126">
        <v>383</v>
      </c>
      <c r="B75" s="129" t="s">
        <v>99</v>
      </c>
      <c r="C75" s="182">
        <f t="shared" si="16"/>
        <v>0</v>
      </c>
      <c r="D75" s="182">
        <f t="shared" si="16"/>
        <v>0</v>
      </c>
      <c r="E75" s="182">
        <f t="shared" si="16"/>
        <v>0</v>
      </c>
      <c r="F75" s="182">
        <f t="shared" si="16"/>
        <v>0</v>
      </c>
      <c r="G75" s="182">
        <f aca="true" t="shared" si="18" ref="G75:M75">G76</f>
        <v>0</v>
      </c>
      <c r="H75" s="182">
        <f t="shared" si="18"/>
        <v>0</v>
      </c>
      <c r="I75" s="182">
        <f t="shared" si="18"/>
        <v>0</v>
      </c>
      <c r="J75" s="182">
        <f t="shared" si="18"/>
        <v>0</v>
      </c>
      <c r="K75" s="182">
        <f t="shared" si="18"/>
        <v>0</v>
      </c>
      <c r="L75" s="182">
        <f t="shared" si="18"/>
        <v>0</v>
      </c>
      <c r="M75" s="182">
        <f t="shared" si="18"/>
        <v>0</v>
      </c>
      <c r="N75" s="130"/>
      <c r="O75" s="130"/>
    </row>
    <row r="76" spans="1:15" ht="14.25" customHeight="1">
      <c r="A76" s="53">
        <v>3831</v>
      </c>
      <c r="B76" s="54" t="s">
        <v>106</v>
      </c>
      <c r="C76" s="183">
        <v>0</v>
      </c>
      <c r="D76" s="177">
        <f>C76-E76-F76-G76-H76-I76-J76-K76-L76-M76</f>
        <v>0</v>
      </c>
      <c r="E76" s="177">
        <v>0</v>
      </c>
      <c r="F76" s="177">
        <v>0</v>
      </c>
      <c r="G76" s="183">
        <v>0</v>
      </c>
      <c r="H76" s="183">
        <v>0</v>
      </c>
      <c r="I76" s="183">
        <v>0</v>
      </c>
      <c r="J76" s="183">
        <v>0</v>
      </c>
      <c r="K76" s="183">
        <v>0</v>
      </c>
      <c r="L76" s="183">
        <v>0</v>
      </c>
      <c r="M76" s="183">
        <v>0</v>
      </c>
      <c r="N76" s="55"/>
      <c r="O76" s="55"/>
    </row>
    <row r="77" spans="1:15" s="128" customFormat="1" ht="14.25" customHeight="1">
      <c r="A77" s="126">
        <v>4</v>
      </c>
      <c r="B77" s="129" t="s">
        <v>118</v>
      </c>
      <c r="C77" s="182">
        <f>C78+C81+C97</f>
        <v>2051195</v>
      </c>
      <c r="D77" s="182">
        <f aca="true" t="shared" si="19" ref="D77:O77">D78+D81+D97</f>
        <v>1124445</v>
      </c>
      <c r="E77" s="182">
        <f t="shared" si="19"/>
        <v>0</v>
      </c>
      <c r="F77" s="182">
        <f>F78+F81+F97</f>
        <v>756750</v>
      </c>
      <c r="G77" s="182">
        <f t="shared" si="19"/>
        <v>0</v>
      </c>
      <c r="H77" s="182">
        <f t="shared" si="19"/>
        <v>0</v>
      </c>
      <c r="I77" s="182">
        <f t="shared" si="19"/>
        <v>0</v>
      </c>
      <c r="J77" s="182">
        <f t="shared" si="19"/>
        <v>150000</v>
      </c>
      <c r="K77" s="182">
        <f t="shared" si="19"/>
        <v>0</v>
      </c>
      <c r="L77" s="182">
        <f t="shared" si="19"/>
        <v>20000</v>
      </c>
      <c r="M77" s="182">
        <f t="shared" si="19"/>
        <v>0</v>
      </c>
      <c r="N77" s="130">
        <f t="shared" si="19"/>
        <v>2000000</v>
      </c>
      <c r="O77" s="130">
        <f t="shared" si="19"/>
        <v>2000000</v>
      </c>
    </row>
    <row r="78" spans="1:15" s="128" customFormat="1" ht="14.25" customHeight="1">
      <c r="A78" s="126">
        <v>41</v>
      </c>
      <c r="B78" s="129" t="s">
        <v>92</v>
      </c>
      <c r="C78" s="182">
        <f>C79</f>
        <v>30000</v>
      </c>
      <c r="D78" s="182">
        <f aca="true" t="shared" si="20" ref="D78:M78">D79</f>
        <v>30000</v>
      </c>
      <c r="E78" s="182">
        <f t="shared" si="20"/>
        <v>0</v>
      </c>
      <c r="F78" s="182">
        <f t="shared" si="20"/>
        <v>0</v>
      </c>
      <c r="G78" s="182">
        <f t="shared" si="20"/>
        <v>0</v>
      </c>
      <c r="H78" s="182">
        <f t="shared" si="20"/>
        <v>0</v>
      </c>
      <c r="I78" s="182">
        <f t="shared" si="20"/>
        <v>0</v>
      </c>
      <c r="J78" s="182">
        <f t="shared" si="20"/>
        <v>0</v>
      </c>
      <c r="K78" s="182">
        <f t="shared" si="20"/>
        <v>0</v>
      </c>
      <c r="L78" s="182">
        <f t="shared" si="20"/>
        <v>0</v>
      </c>
      <c r="M78" s="182">
        <f t="shared" si="20"/>
        <v>0</v>
      </c>
      <c r="N78" s="130"/>
      <c r="O78" s="130"/>
    </row>
    <row r="79" spans="1:15" s="128" customFormat="1" ht="14.25" customHeight="1">
      <c r="A79" s="126">
        <v>412</v>
      </c>
      <c r="B79" s="129" t="s">
        <v>93</v>
      </c>
      <c r="C79" s="182">
        <f>C80</f>
        <v>30000</v>
      </c>
      <c r="D79" s="182">
        <f aca="true" t="shared" si="21" ref="D79:M79">D80</f>
        <v>30000</v>
      </c>
      <c r="E79" s="182">
        <f t="shared" si="21"/>
        <v>0</v>
      </c>
      <c r="F79" s="182">
        <f t="shared" si="21"/>
        <v>0</v>
      </c>
      <c r="G79" s="182">
        <f t="shared" si="21"/>
        <v>0</v>
      </c>
      <c r="H79" s="182">
        <f t="shared" si="21"/>
        <v>0</v>
      </c>
      <c r="I79" s="182">
        <f t="shared" si="21"/>
        <v>0</v>
      </c>
      <c r="J79" s="182">
        <f t="shared" si="21"/>
        <v>0</v>
      </c>
      <c r="K79" s="182">
        <f t="shared" si="21"/>
        <v>0</v>
      </c>
      <c r="L79" s="182">
        <f t="shared" si="21"/>
        <v>0</v>
      </c>
      <c r="M79" s="182">
        <f t="shared" si="21"/>
        <v>0</v>
      </c>
      <c r="N79" s="130"/>
      <c r="O79" s="130"/>
    </row>
    <row r="80" spans="1:15" ht="14.25" customHeight="1">
      <c r="A80" s="53">
        <v>4123</v>
      </c>
      <c r="B80" s="54" t="s">
        <v>94</v>
      </c>
      <c r="C80" s="183">
        <v>30000</v>
      </c>
      <c r="D80" s="177">
        <f>C80-E80-F80-G80-H80-I80-J80-K80-L80-M80</f>
        <v>30000</v>
      </c>
      <c r="E80" s="177">
        <v>0</v>
      </c>
      <c r="F80" s="177">
        <v>0</v>
      </c>
      <c r="G80" s="183">
        <v>0</v>
      </c>
      <c r="H80" s="183">
        <v>0</v>
      </c>
      <c r="I80" s="183">
        <v>0</v>
      </c>
      <c r="J80" s="183">
        <v>0</v>
      </c>
      <c r="K80" s="183">
        <v>0</v>
      </c>
      <c r="L80" s="183">
        <v>0</v>
      </c>
      <c r="M80" s="183">
        <v>0</v>
      </c>
      <c r="N80" s="55"/>
      <c r="O80" s="55"/>
    </row>
    <row r="81" spans="1:17" ht="14.25" customHeight="1">
      <c r="A81" s="57">
        <v>42</v>
      </c>
      <c r="B81" s="59" t="s">
        <v>64</v>
      </c>
      <c r="C81" s="182">
        <f>C82+C84+C93+C91</f>
        <v>1821195</v>
      </c>
      <c r="D81" s="182">
        <f aca="true" t="shared" si="22" ref="D81:M81">D82+D84+D93+D91</f>
        <v>894445</v>
      </c>
      <c r="E81" s="182">
        <f t="shared" si="22"/>
        <v>0</v>
      </c>
      <c r="F81" s="182">
        <f t="shared" si="22"/>
        <v>756750</v>
      </c>
      <c r="G81" s="182">
        <f t="shared" si="22"/>
        <v>0</v>
      </c>
      <c r="H81" s="182">
        <f t="shared" si="22"/>
        <v>0</v>
      </c>
      <c r="I81" s="182">
        <f t="shared" si="22"/>
        <v>0</v>
      </c>
      <c r="J81" s="182">
        <f t="shared" si="22"/>
        <v>150000</v>
      </c>
      <c r="K81" s="182">
        <f t="shared" si="22"/>
        <v>0</v>
      </c>
      <c r="L81" s="182">
        <f t="shared" si="22"/>
        <v>20000</v>
      </c>
      <c r="M81" s="182">
        <f t="shared" si="22"/>
        <v>0</v>
      </c>
      <c r="N81" s="130"/>
      <c r="O81" s="130"/>
      <c r="P81" s="17">
        <v>0</v>
      </c>
      <c r="Q81" s="17">
        <v>0</v>
      </c>
    </row>
    <row r="82" spans="1:15" ht="14.25" customHeight="1">
      <c r="A82" s="57">
        <v>421</v>
      </c>
      <c r="B82" s="59" t="s">
        <v>84</v>
      </c>
      <c r="C82" s="181">
        <f>C83</f>
        <v>121195</v>
      </c>
      <c r="D82" s="181">
        <f>D83</f>
        <v>121195</v>
      </c>
      <c r="E82" s="181">
        <f>E83</f>
        <v>0</v>
      </c>
      <c r="F82" s="181">
        <f>F83</f>
        <v>0</v>
      </c>
      <c r="G82" s="181">
        <f aca="true" t="shared" si="23" ref="G82:M82">G83</f>
        <v>0</v>
      </c>
      <c r="H82" s="181">
        <f t="shared" si="23"/>
        <v>0</v>
      </c>
      <c r="I82" s="181">
        <f t="shared" si="23"/>
        <v>0</v>
      </c>
      <c r="J82" s="181">
        <f t="shared" si="23"/>
        <v>0</v>
      </c>
      <c r="K82" s="181">
        <f t="shared" si="23"/>
        <v>0</v>
      </c>
      <c r="L82" s="181">
        <f t="shared" si="23"/>
        <v>0</v>
      </c>
      <c r="M82" s="181">
        <f t="shared" si="23"/>
        <v>0</v>
      </c>
      <c r="N82" s="58"/>
      <c r="O82" s="58"/>
    </row>
    <row r="83" spans="1:17" ht="14.25" customHeight="1">
      <c r="A83" s="53">
        <v>4214</v>
      </c>
      <c r="B83" s="56" t="s">
        <v>65</v>
      </c>
      <c r="C83" s="180">
        <v>121195</v>
      </c>
      <c r="D83" s="177">
        <f>C83-E83-F83-G83-H83-I83-J83-K83-L83-M83</f>
        <v>121195</v>
      </c>
      <c r="E83" s="177">
        <v>0</v>
      </c>
      <c r="F83" s="177">
        <v>0</v>
      </c>
      <c r="G83" s="183">
        <v>0</v>
      </c>
      <c r="H83" s="183">
        <v>0</v>
      </c>
      <c r="I83" s="183">
        <v>0</v>
      </c>
      <c r="J83" s="183">
        <v>0</v>
      </c>
      <c r="K83" s="183">
        <v>0</v>
      </c>
      <c r="L83" s="183">
        <v>0</v>
      </c>
      <c r="M83" s="183">
        <v>0</v>
      </c>
      <c r="N83" s="55"/>
      <c r="O83" s="55"/>
      <c r="P83" s="17">
        <v>0</v>
      </c>
      <c r="Q83" s="17">
        <v>0</v>
      </c>
    </row>
    <row r="84" spans="1:15" s="128" customFormat="1" ht="14.25" customHeight="1">
      <c r="A84" s="126">
        <v>422</v>
      </c>
      <c r="B84" s="127" t="s">
        <v>85</v>
      </c>
      <c r="C84" s="182">
        <f aca="true" t="shared" si="24" ref="C84:H84">C85+C86+C87+C88+C90+C89</f>
        <v>1500000</v>
      </c>
      <c r="D84" s="182">
        <f t="shared" si="24"/>
        <v>573250</v>
      </c>
      <c r="E84" s="182">
        <f t="shared" si="24"/>
        <v>0</v>
      </c>
      <c r="F84" s="182">
        <f t="shared" si="24"/>
        <v>756750</v>
      </c>
      <c r="G84" s="182">
        <f t="shared" si="24"/>
        <v>0</v>
      </c>
      <c r="H84" s="182">
        <f t="shared" si="24"/>
        <v>0</v>
      </c>
      <c r="I84" s="182">
        <f aca="true" t="shared" si="25" ref="I84:O84">I85+I86+I87+I88+I90+I89</f>
        <v>0</v>
      </c>
      <c r="J84" s="182">
        <f t="shared" si="25"/>
        <v>150000</v>
      </c>
      <c r="K84" s="182">
        <f t="shared" si="25"/>
        <v>0</v>
      </c>
      <c r="L84" s="182">
        <f t="shared" si="25"/>
        <v>20000</v>
      </c>
      <c r="M84" s="182">
        <f t="shared" si="25"/>
        <v>0</v>
      </c>
      <c r="N84" s="130">
        <f t="shared" si="25"/>
        <v>0</v>
      </c>
      <c r="O84" s="130">
        <f t="shared" si="25"/>
        <v>0</v>
      </c>
    </row>
    <row r="85" spans="1:17" ht="14.25" customHeight="1">
      <c r="A85" s="53">
        <v>4221</v>
      </c>
      <c r="B85" s="56" t="s">
        <v>71</v>
      </c>
      <c r="C85" s="180">
        <v>400000</v>
      </c>
      <c r="D85" s="177">
        <f aca="true" t="shared" si="26" ref="D85:D90">C85-E85-F85-G85-H85-I85-J85-K85-L85-M85</f>
        <v>200000</v>
      </c>
      <c r="E85" s="177">
        <v>0</v>
      </c>
      <c r="F85" s="177">
        <v>200000</v>
      </c>
      <c r="G85" s="183">
        <v>0</v>
      </c>
      <c r="H85" s="183">
        <v>0</v>
      </c>
      <c r="I85" s="183">
        <v>0</v>
      </c>
      <c r="J85" s="183">
        <v>0</v>
      </c>
      <c r="K85" s="183">
        <v>0</v>
      </c>
      <c r="L85" s="183">
        <v>0</v>
      </c>
      <c r="M85" s="183">
        <v>0</v>
      </c>
      <c r="N85" s="55"/>
      <c r="O85" s="55"/>
      <c r="P85" s="17">
        <v>0</v>
      </c>
      <c r="Q85" s="17">
        <v>0</v>
      </c>
    </row>
    <row r="86" spans="1:17" ht="14.25" customHeight="1">
      <c r="A86" s="53">
        <v>4222</v>
      </c>
      <c r="B86" s="54" t="s">
        <v>66</v>
      </c>
      <c r="C86" s="180">
        <v>50000</v>
      </c>
      <c r="D86" s="177">
        <f t="shared" si="26"/>
        <v>50000</v>
      </c>
      <c r="E86" s="177">
        <v>0</v>
      </c>
      <c r="F86" s="177">
        <v>0</v>
      </c>
      <c r="G86" s="183">
        <v>0</v>
      </c>
      <c r="H86" s="183">
        <v>0</v>
      </c>
      <c r="I86" s="183">
        <v>0</v>
      </c>
      <c r="J86" s="183">
        <v>0</v>
      </c>
      <c r="K86" s="183">
        <v>0</v>
      </c>
      <c r="L86" s="183">
        <v>0</v>
      </c>
      <c r="M86" s="183">
        <v>0</v>
      </c>
      <c r="N86" s="55"/>
      <c r="O86" s="55"/>
      <c r="P86" s="17">
        <v>0</v>
      </c>
      <c r="Q86" s="17">
        <v>0</v>
      </c>
    </row>
    <row r="87" spans="1:17" ht="14.25" customHeight="1">
      <c r="A87" s="53">
        <v>4223</v>
      </c>
      <c r="B87" s="54" t="s">
        <v>72</v>
      </c>
      <c r="C87" s="180">
        <v>750000</v>
      </c>
      <c r="D87" s="177">
        <f t="shared" si="26"/>
        <v>193250</v>
      </c>
      <c r="E87" s="177">
        <v>0</v>
      </c>
      <c r="F87" s="177">
        <v>556750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58"/>
      <c r="O87" s="58"/>
      <c r="P87" s="17">
        <v>0</v>
      </c>
      <c r="Q87" s="17">
        <v>0</v>
      </c>
    </row>
    <row r="88" spans="1:17" ht="14.25" customHeight="1">
      <c r="A88" s="53">
        <v>4224</v>
      </c>
      <c r="B88" s="54" t="s">
        <v>67</v>
      </c>
      <c r="C88" s="180">
        <v>150000</v>
      </c>
      <c r="D88" s="177">
        <f t="shared" si="26"/>
        <v>0</v>
      </c>
      <c r="E88" s="177">
        <v>0</v>
      </c>
      <c r="F88" s="177">
        <v>0</v>
      </c>
      <c r="G88" s="183">
        <v>0</v>
      </c>
      <c r="H88" s="183">
        <v>0</v>
      </c>
      <c r="I88" s="183">
        <v>0</v>
      </c>
      <c r="J88" s="183">
        <v>150000</v>
      </c>
      <c r="K88" s="183">
        <v>0</v>
      </c>
      <c r="L88" s="183">
        <v>0</v>
      </c>
      <c r="M88" s="183">
        <v>0</v>
      </c>
      <c r="N88" s="55"/>
      <c r="O88" s="55"/>
      <c r="P88" s="17">
        <v>0</v>
      </c>
      <c r="Q88" s="17">
        <v>0</v>
      </c>
    </row>
    <row r="89" spans="1:15" ht="14.25" customHeight="1">
      <c r="A89" s="53">
        <v>4225</v>
      </c>
      <c r="B89" s="54" t="s">
        <v>107</v>
      </c>
      <c r="C89" s="180">
        <v>50000</v>
      </c>
      <c r="D89" s="177">
        <f t="shared" si="26"/>
        <v>50000</v>
      </c>
      <c r="E89" s="177">
        <v>0</v>
      </c>
      <c r="F89" s="177">
        <v>0</v>
      </c>
      <c r="G89" s="183">
        <v>0</v>
      </c>
      <c r="H89" s="183">
        <v>0</v>
      </c>
      <c r="I89" s="183">
        <v>0</v>
      </c>
      <c r="J89" s="183">
        <v>0</v>
      </c>
      <c r="K89" s="183">
        <v>0</v>
      </c>
      <c r="L89" s="183">
        <v>0</v>
      </c>
      <c r="M89" s="183">
        <v>0</v>
      </c>
      <c r="N89" s="55"/>
      <c r="O89" s="55"/>
    </row>
    <row r="90" spans="1:15" ht="14.25" customHeight="1">
      <c r="A90" s="53">
        <v>4227</v>
      </c>
      <c r="B90" s="54" t="s">
        <v>95</v>
      </c>
      <c r="C90" s="180">
        <v>100000</v>
      </c>
      <c r="D90" s="177">
        <f t="shared" si="26"/>
        <v>80000</v>
      </c>
      <c r="E90" s="177">
        <v>0</v>
      </c>
      <c r="F90" s="177">
        <v>0</v>
      </c>
      <c r="G90" s="183">
        <v>0</v>
      </c>
      <c r="H90" s="183">
        <v>0</v>
      </c>
      <c r="I90" s="183">
        <v>0</v>
      </c>
      <c r="J90" s="183">
        <v>0</v>
      </c>
      <c r="K90" s="183">
        <v>0</v>
      </c>
      <c r="L90" s="183">
        <v>20000</v>
      </c>
      <c r="M90" s="183">
        <v>0</v>
      </c>
      <c r="N90" s="55"/>
      <c r="O90" s="55"/>
    </row>
    <row r="91" spans="1:15" s="128" customFormat="1" ht="14.25" customHeight="1">
      <c r="A91" s="126">
        <v>423</v>
      </c>
      <c r="B91" s="129" t="s">
        <v>149</v>
      </c>
      <c r="C91" s="182">
        <f>C92</f>
        <v>0</v>
      </c>
      <c r="D91" s="178">
        <f aca="true" t="shared" si="27" ref="D91:O91">D92</f>
        <v>0</v>
      </c>
      <c r="E91" s="178">
        <f t="shared" si="27"/>
        <v>0</v>
      </c>
      <c r="F91" s="178">
        <f t="shared" si="27"/>
        <v>0</v>
      </c>
      <c r="G91" s="182">
        <f t="shared" si="27"/>
        <v>0</v>
      </c>
      <c r="H91" s="182">
        <f t="shared" si="27"/>
        <v>0</v>
      </c>
      <c r="I91" s="182">
        <f t="shared" si="27"/>
        <v>0</v>
      </c>
      <c r="J91" s="182">
        <f t="shared" si="27"/>
        <v>0</v>
      </c>
      <c r="K91" s="182">
        <f t="shared" si="27"/>
        <v>0</v>
      </c>
      <c r="L91" s="182">
        <f t="shared" si="27"/>
        <v>0</v>
      </c>
      <c r="M91" s="182">
        <f t="shared" si="27"/>
        <v>0</v>
      </c>
      <c r="N91" s="130">
        <f t="shared" si="27"/>
        <v>0</v>
      </c>
      <c r="O91" s="130">
        <f t="shared" si="27"/>
        <v>0</v>
      </c>
    </row>
    <row r="92" spans="1:15" ht="14.25" customHeight="1">
      <c r="A92" s="53">
        <v>4231</v>
      </c>
      <c r="B92" s="54" t="s">
        <v>150</v>
      </c>
      <c r="C92" s="180">
        <v>0</v>
      </c>
      <c r="D92" s="177">
        <f>C92-E92-F92-G92-H92-I92-J92-K92-L92-M92</f>
        <v>0</v>
      </c>
      <c r="E92" s="177">
        <v>0</v>
      </c>
      <c r="F92" s="177">
        <v>0</v>
      </c>
      <c r="G92" s="183">
        <v>0</v>
      </c>
      <c r="H92" s="183">
        <v>0</v>
      </c>
      <c r="I92" s="183">
        <v>0</v>
      </c>
      <c r="J92" s="183">
        <v>0</v>
      </c>
      <c r="K92" s="183">
        <v>0</v>
      </c>
      <c r="L92" s="183">
        <v>0</v>
      </c>
      <c r="M92" s="183">
        <v>0</v>
      </c>
      <c r="N92" s="55"/>
      <c r="O92" s="55"/>
    </row>
    <row r="93" spans="1:15" s="128" customFormat="1" ht="14.25" customHeight="1">
      <c r="A93" s="126">
        <v>426</v>
      </c>
      <c r="B93" s="129" t="s">
        <v>89</v>
      </c>
      <c r="C93" s="182">
        <f>C94+C95+C96</f>
        <v>200000</v>
      </c>
      <c r="D93" s="182">
        <f>D94+D95+D96</f>
        <v>200000</v>
      </c>
      <c r="E93" s="182">
        <f>E94+E95+E96</f>
        <v>0</v>
      </c>
      <c r="F93" s="182">
        <f>F94+F95+F96</f>
        <v>0</v>
      </c>
      <c r="G93" s="182">
        <f aca="true" t="shared" si="28" ref="G93:L93">G94+G95+G96</f>
        <v>0</v>
      </c>
      <c r="H93" s="182">
        <f t="shared" si="28"/>
        <v>0</v>
      </c>
      <c r="I93" s="182">
        <f t="shared" si="28"/>
        <v>0</v>
      </c>
      <c r="J93" s="182">
        <f t="shared" si="28"/>
        <v>0</v>
      </c>
      <c r="K93" s="182">
        <f t="shared" si="28"/>
        <v>0</v>
      </c>
      <c r="L93" s="182">
        <f t="shared" si="28"/>
        <v>0</v>
      </c>
      <c r="M93" s="182">
        <v>0</v>
      </c>
      <c r="N93" s="130"/>
      <c r="O93" s="130"/>
    </row>
    <row r="94" spans="1:15" ht="14.25" customHeight="1">
      <c r="A94" s="53">
        <v>4261</v>
      </c>
      <c r="B94" s="54" t="s">
        <v>90</v>
      </c>
      <c r="C94" s="180">
        <v>0</v>
      </c>
      <c r="D94" s="177">
        <f>C94-E94-F94-G94-H94-I94-J94-K94-L94-M94</f>
        <v>0</v>
      </c>
      <c r="E94" s="177">
        <v>0</v>
      </c>
      <c r="F94" s="177">
        <v>0</v>
      </c>
      <c r="G94" s="183">
        <v>0</v>
      </c>
      <c r="H94" s="183">
        <v>0</v>
      </c>
      <c r="I94" s="183">
        <v>0</v>
      </c>
      <c r="J94" s="183">
        <v>0</v>
      </c>
      <c r="K94" s="183">
        <v>0</v>
      </c>
      <c r="L94" s="183">
        <v>0</v>
      </c>
      <c r="M94" s="183">
        <v>0</v>
      </c>
      <c r="N94" s="55"/>
      <c r="O94" s="55"/>
    </row>
    <row r="95" spans="1:15" ht="14.25" customHeight="1">
      <c r="A95" s="53">
        <v>4262</v>
      </c>
      <c r="B95" s="54" t="s">
        <v>96</v>
      </c>
      <c r="C95" s="180">
        <v>200000</v>
      </c>
      <c r="D95" s="177">
        <f>C95-E95-F95-G95-H95-I95-J95-K95-L95-M95</f>
        <v>200000</v>
      </c>
      <c r="E95" s="177">
        <v>0</v>
      </c>
      <c r="F95" s="177">
        <v>0</v>
      </c>
      <c r="G95" s="183">
        <v>0</v>
      </c>
      <c r="H95" s="183">
        <v>0</v>
      </c>
      <c r="I95" s="183">
        <v>0</v>
      </c>
      <c r="J95" s="183">
        <v>0</v>
      </c>
      <c r="K95" s="183">
        <v>0</v>
      </c>
      <c r="L95" s="183">
        <v>0</v>
      </c>
      <c r="M95" s="183">
        <v>0</v>
      </c>
      <c r="N95" s="55"/>
      <c r="O95" s="55"/>
    </row>
    <row r="96" spans="1:15" ht="14.25" customHeight="1">
      <c r="A96" s="53">
        <v>4264</v>
      </c>
      <c r="B96" s="54" t="s">
        <v>97</v>
      </c>
      <c r="C96" s="180">
        <v>0</v>
      </c>
      <c r="D96" s="177">
        <f>C96-E96-F96-G96-H96-I96-J96-K96-L96-M96</f>
        <v>0</v>
      </c>
      <c r="E96" s="177">
        <v>0</v>
      </c>
      <c r="F96" s="177">
        <v>0</v>
      </c>
      <c r="G96" s="183">
        <v>0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55"/>
      <c r="O96" s="55"/>
    </row>
    <row r="97" spans="1:15" s="128" customFormat="1" ht="14.25" customHeight="1">
      <c r="A97" s="126">
        <v>45</v>
      </c>
      <c r="B97" s="129" t="s">
        <v>86</v>
      </c>
      <c r="C97" s="182">
        <f>C98+C100+C102</f>
        <v>200000</v>
      </c>
      <c r="D97" s="182">
        <f aca="true" t="shared" si="29" ref="D97:M97">D98+D100+D102</f>
        <v>200000</v>
      </c>
      <c r="E97" s="182">
        <f t="shared" si="29"/>
        <v>0</v>
      </c>
      <c r="F97" s="182">
        <f t="shared" si="29"/>
        <v>0</v>
      </c>
      <c r="G97" s="182">
        <f t="shared" si="29"/>
        <v>0</v>
      </c>
      <c r="H97" s="182">
        <f t="shared" si="29"/>
        <v>0</v>
      </c>
      <c r="I97" s="182">
        <f t="shared" si="29"/>
        <v>0</v>
      </c>
      <c r="J97" s="182">
        <f t="shared" si="29"/>
        <v>0</v>
      </c>
      <c r="K97" s="182">
        <f t="shared" si="29"/>
        <v>0</v>
      </c>
      <c r="L97" s="182">
        <f t="shared" si="29"/>
        <v>0</v>
      </c>
      <c r="M97" s="182">
        <f t="shared" si="29"/>
        <v>0</v>
      </c>
      <c r="N97" s="130">
        <f>N98+N100+N102</f>
        <v>2000000</v>
      </c>
      <c r="O97" s="130">
        <f>O98+O100+O102</f>
        <v>2000000</v>
      </c>
    </row>
    <row r="98" spans="1:15" s="128" customFormat="1" ht="14.25" customHeight="1">
      <c r="A98" s="126">
        <v>451</v>
      </c>
      <c r="B98" s="129" t="s">
        <v>68</v>
      </c>
      <c r="C98" s="182">
        <f>C99</f>
        <v>100000</v>
      </c>
      <c r="D98" s="182">
        <f>D99</f>
        <v>100000</v>
      </c>
      <c r="E98" s="182">
        <f>E106</f>
        <v>0</v>
      </c>
      <c r="F98" s="182">
        <f>F99</f>
        <v>0</v>
      </c>
      <c r="G98" s="182">
        <f aca="true" t="shared" si="30" ref="G98:L98">G106</f>
        <v>0</v>
      </c>
      <c r="H98" s="182">
        <f t="shared" si="30"/>
        <v>0</v>
      </c>
      <c r="I98" s="182">
        <f>I99</f>
        <v>0</v>
      </c>
      <c r="J98" s="182">
        <f t="shared" si="30"/>
        <v>0</v>
      </c>
      <c r="K98" s="182">
        <f t="shared" si="30"/>
        <v>0</v>
      </c>
      <c r="L98" s="182">
        <f t="shared" si="30"/>
        <v>0</v>
      </c>
      <c r="M98" s="182">
        <f>M99</f>
        <v>0</v>
      </c>
      <c r="N98" s="130">
        <f>N99</f>
        <v>2000000</v>
      </c>
      <c r="O98" s="130">
        <f>O99</f>
        <v>2000000</v>
      </c>
    </row>
    <row r="99" spans="1:17" ht="14.25" customHeight="1">
      <c r="A99" s="53">
        <v>4511</v>
      </c>
      <c r="B99" s="54" t="s">
        <v>68</v>
      </c>
      <c r="C99" s="180">
        <v>100000</v>
      </c>
      <c r="D99" s="177">
        <f>C99-E99-F99-G99-H99-I99-J99-K99-L99-M99</f>
        <v>100000</v>
      </c>
      <c r="E99" s="177">
        <v>0</v>
      </c>
      <c r="F99" s="177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0</v>
      </c>
      <c r="L99" s="180">
        <v>0</v>
      </c>
      <c r="M99" s="180">
        <v>0</v>
      </c>
      <c r="N99" s="119">
        <v>2000000</v>
      </c>
      <c r="O99" s="119">
        <v>2000000</v>
      </c>
      <c r="P99" s="17">
        <v>0</v>
      </c>
      <c r="Q99" s="17">
        <v>0</v>
      </c>
    </row>
    <row r="100" spans="1:15" s="128" customFormat="1" ht="14.25" customHeight="1">
      <c r="A100" s="126">
        <v>452</v>
      </c>
      <c r="B100" s="129" t="s">
        <v>121</v>
      </c>
      <c r="C100" s="182">
        <f>C101</f>
        <v>100000</v>
      </c>
      <c r="D100" s="182">
        <f>D101</f>
        <v>100000</v>
      </c>
      <c r="E100" s="182">
        <f>E111</f>
        <v>0</v>
      </c>
      <c r="F100" s="182">
        <f>F101</f>
        <v>0</v>
      </c>
      <c r="G100" s="182">
        <f aca="true" t="shared" si="31" ref="G100:L100">G111</f>
        <v>0</v>
      </c>
      <c r="H100" s="182">
        <f t="shared" si="31"/>
        <v>0</v>
      </c>
      <c r="I100" s="182">
        <f t="shared" si="31"/>
        <v>0</v>
      </c>
      <c r="J100" s="182">
        <f t="shared" si="31"/>
        <v>0</v>
      </c>
      <c r="K100" s="182">
        <f t="shared" si="31"/>
        <v>0</v>
      </c>
      <c r="L100" s="182">
        <f t="shared" si="31"/>
        <v>0</v>
      </c>
      <c r="M100" s="182">
        <f>M101</f>
        <v>0</v>
      </c>
      <c r="N100" s="130"/>
      <c r="O100" s="130"/>
    </row>
    <row r="101" spans="1:15" ht="14.25" customHeight="1">
      <c r="A101" s="53">
        <v>4521</v>
      </c>
      <c r="B101" s="54" t="s">
        <v>121</v>
      </c>
      <c r="C101" s="180">
        <v>100000</v>
      </c>
      <c r="D101" s="177">
        <f>C101-E101-F101-G101-H101-I101-J101-K101-L101-M101</f>
        <v>100000</v>
      </c>
      <c r="E101" s="177">
        <v>0</v>
      </c>
      <c r="F101" s="177">
        <v>0</v>
      </c>
      <c r="G101" s="180">
        <v>0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58"/>
      <c r="O101" s="58"/>
    </row>
    <row r="102" spans="1:15" s="128" customFormat="1" ht="14.25" customHeight="1">
      <c r="A102" s="126">
        <v>454</v>
      </c>
      <c r="B102" s="129" t="s">
        <v>122</v>
      </c>
      <c r="C102" s="182">
        <f>C103</f>
        <v>0</v>
      </c>
      <c r="D102" s="182">
        <f>D103</f>
        <v>0</v>
      </c>
      <c r="E102" s="182">
        <f>E113</f>
        <v>0</v>
      </c>
      <c r="F102" s="182">
        <f>F103</f>
        <v>0</v>
      </c>
      <c r="G102" s="182">
        <f aca="true" t="shared" si="32" ref="G102:L102">G113</f>
        <v>0</v>
      </c>
      <c r="H102" s="182">
        <f t="shared" si="32"/>
        <v>0</v>
      </c>
      <c r="I102" s="182">
        <f t="shared" si="32"/>
        <v>0</v>
      </c>
      <c r="J102" s="182">
        <f t="shared" si="32"/>
        <v>0</v>
      </c>
      <c r="K102" s="182">
        <f t="shared" si="32"/>
        <v>0</v>
      </c>
      <c r="L102" s="182">
        <f t="shared" si="32"/>
        <v>0</v>
      </c>
      <c r="M102" s="182">
        <f>M103</f>
        <v>0</v>
      </c>
      <c r="N102" s="130"/>
      <c r="O102" s="130"/>
    </row>
    <row r="103" spans="1:15" ht="14.25" customHeight="1">
      <c r="A103" s="53">
        <v>4541</v>
      </c>
      <c r="B103" s="54" t="s">
        <v>122</v>
      </c>
      <c r="C103" s="180">
        <v>0</v>
      </c>
      <c r="D103" s="177">
        <f>C103-E103-F103-G103-H103-I103-J103-K103-L103-M103</f>
        <v>0</v>
      </c>
      <c r="E103" s="177">
        <v>0</v>
      </c>
      <c r="F103" s="177">
        <v>0</v>
      </c>
      <c r="G103" s="180">
        <v>0</v>
      </c>
      <c r="H103" s="180">
        <v>0</v>
      </c>
      <c r="I103" s="180">
        <v>0</v>
      </c>
      <c r="J103" s="180">
        <v>0</v>
      </c>
      <c r="K103" s="180">
        <v>0</v>
      </c>
      <c r="L103" s="180">
        <v>0</v>
      </c>
      <c r="M103" s="180">
        <v>0</v>
      </c>
      <c r="N103" s="58"/>
      <c r="O103" s="58"/>
    </row>
    <row r="104" spans="1:15" s="128" customFormat="1" ht="14.25" customHeight="1">
      <c r="A104" s="126">
        <v>54</v>
      </c>
      <c r="B104" s="129" t="s">
        <v>104</v>
      </c>
      <c r="C104" s="182">
        <f>C105+C107</f>
        <v>1779863</v>
      </c>
      <c r="D104" s="182">
        <f>D105</f>
        <v>785752</v>
      </c>
      <c r="E104" s="182">
        <f aca="true" t="shared" si="33" ref="C104:O105">E105</f>
        <v>0</v>
      </c>
      <c r="F104" s="182">
        <f t="shared" si="33"/>
        <v>994111</v>
      </c>
      <c r="G104" s="182">
        <f t="shared" si="33"/>
        <v>0</v>
      </c>
      <c r="H104" s="182">
        <f t="shared" si="33"/>
        <v>0</v>
      </c>
      <c r="I104" s="182">
        <f t="shared" si="33"/>
        <v>0</v>
      </c>
      <c r="J104" s="182">
        <f t="shared" si="33"/>
        <v>0</v>
      </c>
      <c r="K104" s="182">
        <f t="shared" si="33"/>
        <v>0</v>
      </c>
      <c r="L104" s="182">
        <f t="shared" si="33"/>
        <v>0</v>
      </c>
      <c r="M104" s="182">
        <f t="shared" si="33"/>
        <v>0</v>
      </c>
      <c r="N104" s="130">
        <f t="shared" si="33"/>
        <v>987937</v>
      </c>
      <c r="O104" s="130">
        <f t="shared" si="33"/>
        <v>987937</v>
      </c>
    </row>
    <row r="105" spans="1:15" s="128" customFormat="1" ht="14.25" customHeight="1">
      <c r="A105" s="126">
        <v>542</v>
      </c>
      <c r="B105" s="129" t="s">
        <v>126</v>
      </c>
      <c r="C105" s="182">
        <f t="shared" si="33"/>
        <v>994111</v>
      </c>
      <c r="D105" s="182">
        <f>D106+D107</f>
        <v>785752</v>
      </c>
      <c r="E105" s="182">
        <f t="shared" si="33"/>
        <v>0</v>
      </c>
      <c r="F105" s="182">
        <f t="shared" si="33"/>
        <v>994111</v>
      </c>
      <c r="G105" s="182">
        <f t="shared" si="33"/>
        <v>0</v>
      </c>
      <c r="H105" s="182">
        <f t="shared" si="33"/>
        <v>0</v>
      </c>
      <c r="I105" s="182">
        <f t="shared" si="33"/>
        <v>0</v>
      </c>
      <c r="J105" s="182">
        <f t="shared" si="33"/>
        <v>0</v>
      </c>
      <c r="K105" s="182">
        <f t="shared" si="33"/>
        <v>0</v>
      </c>
      <c r="L105" s="182">
        <f t="shared" si="33"/>
        <v>0</v>
      </c>
      <c r="M105" s="182">
        <f t="shared" si="33"/>
        <v>0</v>
      </c>
      <c r="N105" s="130">
        <f t="shared" si="33"/>
        <v>987937</v>
      </c>
      <c r="O105" s="130">
        <f t="shared" si="33"/>
        <v>987937</v>
      </c>
    </row>
    <row r="106" spans="1:17" ht="14.25" customHeight="1">
      <c r="A106" s="53">
        <v>5422</v>
      </c>
      <c r="B106" s="54" t="s">
        <v>127</v>
      </c>
      <c r="C106" s="180">
        <v>994111</v>
      </c>
      <c r="D106" s="177">
        <f>C106-E106-F106-G106-H106-I106-J106-K106-L106-M106</f>
        <v>0</v>
      </c>
      <c r="E106" s="177">
        <v>0</v>
      </c>
      <c r="F106" s="177">
        <v>994111</v>
      </c>
      <c r="G106" s="180">
        <v>0</v>
      </c>
      <c r="H106" s="180">
        <v>0</v>
      </c>
      <c r="I106" s="180">
        <v>0</v>
      </c>
      <c r="J106" s="180">
        <v>0</v>
      </c>
      <c r="K106" s="180">
        <v>0</v>
      </c>
      <c r="L106" s="180">
        <v>0</v>
      </c>
      <c r="M106" s="180">
        <v>0</v>
      </c>
      <c r="N106" s="119">
        <v>987937</v>
      </c>
      <c r="O106" s="119">
        <v>987937</v>
      </c>
      <c r="P106" s="17">
        <v>0</v>
      </c>
      <c r="Q106" s="17">
        <v>0</v>
      </c>
    </row>
    <row r="107" spans="1:15" ht="14.25" customHeight="1">
      <c r="A107" s="164">
        <v>5443</v>
      </c>
      <c r="B107" s="165" t="s">
        <v>152</v>
      </c>
      <c r="C107" s="184">
        <v>785752</v>
      </c>
      <c r="D107" s="177">
        <f>C107-E107-F107-G107-H107-I107-J107-K107-L107-M107</f>
        <v>785752</v>
      </c>
      <c r="E107" s="177">
        <v>0</v>
      </c>
      <c r="F107" s="177">
        <v>0</v>
      </c>
      <c r="G107" s="184">
        <v>0</v>
      </c>
      <c r="H107" s="184">
        <v>0</v>
      </c>
      <c r="I107" s="184">
        <v>0</v>
      </c>
      <c r="J107" s="184">
        <v>0</v>
      </c>
      <c r="K107" s="184">
        <v>0</v>
      </c>
      <c r="L107" s="184">
        <v>0</v>
      </c>
      <c r="M107" s="184">
        <v>0</v>
      </c>
      <c r="N107" s="166"/>
      <c r="O107" s="166"/>
    </row>
    <row r="108" spans="1:15" s="128" customFormat="1" ht="14.25" customHeight="1">
      <c r="A108" s="167">
        <v>922</v>
      </c>
      <c r="B108" s="168" t="s">
        <v>128</v>
      </c>
      <c r="C108" s="185">
        <f>C109</f>
        <v>6400000</v>
      </c>
      <c r="D108" s="185">
        <f aca="true" t="shared" si="34" ref="D108:O108">D109</f>
        <v>5350000</v>
      </c>
      <c r="E108" s="185">
        <f t="shared" si="34"/>
        <v>0</v>
      </c>
      <c r="F108" s="185">
        <f t="shared" si="34"/>
        <v>0</v>
      </c>
      <c r="G108" s="185">
        <f t="shared" si="34"/>
        <v>1050000</v>
      </c>
      <c r="H108" s="185">
        <f t="shared" si="34"/>
        <v>0</v>
      </c>
      <c r="I108" s="185">
        <f t="shared" si="34"/>
        <v>0</v>
      </c>
      <c r="J108" s="185">
        <f t="shared" si="34"/>
        <v>0</v>
      </c>
      <c r="K108" s="185">
        <f t="shared" si="34"/>
        <v>0</v>
      </c>
      <c r="L108" s="185">
        <f t="shared" si="34"/>
        <v>0</v>
      </c>
      <c r="M108" s="185">
        <f t="shared" si="34"/>
        <v>0</v>
      </c>
      <c r="N108" s="169">
        <f t="shared" si="34"/>
        <v>8000000</v>
      </c>
      <c r="O108" s="169">
        <f t="shared" si="34"/>
        <v>7942024</v>
      </c>
    </row>
    <row r="109" spans="1:15" ht="14.25" customHeight="1">
      <c r="A109" s="164">
        <v>9222</v>
      </c>
      <c r="B109" s="165" t="s">
        <v>129</v>
      </c>
      <c r="C109" s="166">
        <v>6400000</v>
      </c>
      <c r="D109" s="118">
        <f>C109-E109-F109-G109-H109-I109-J109-K109-L109-M109</f>
        <v>5350000</v>
      </c>
      <c r="E109" s="118">
        <v>0</v>
      </c>
      <c r="F109" s="118">
        <v>0</v>
      </c>
      <c r="G109" s="166">
        <v>1050000</v>
      </c>
      <c r="H109" s="166">
        <v>0</v>
      </c>
      <c r="I109" s="166">
        <v>0</v>
      </c>
      <c r="J109" s="166">
        <v>0</v>
      </c>
      <c r="K109" s="166">
        <v>0</v>
      </c>
      <c r="L109" s="166">
        <v>0</v>
      </c>
      <c r="M109" s="166">
        <v>0</v>
      </c>
      <c r="N109" s="166">
        <v>8000000</v>
      </c>
      <c r="O109" s="166">
        <v>7942024</v>
      </c>
    </row>
    <row r="110" spans="1:17" ht="14.25" customHeight="1">
      <c r="A110" s="46"/>
      <c r="B110" s="47" t="s">
        <v>23</v>
      </c>
      <c r="C110" s="28">
        <f>C26+C35+C67+C74+C78+C81+C97+C104+C108</f>
        <v>63985280</v>
      </c>
      <c r="D110" s="28">
        <f aca="true" t="shared" si="35" ref="D110:O110">D26+D35+D67+D74+D78+D81+D97+D104+D108</f>
        <v>51553056</v>
      </c>
      <c r="E110" s="28">
        <f t="shared" si="35"/>
        <v>0</v>
      </c>
      <c r="F110" s="28">
        <f t="shared" si="35"/>
        <v>2185454</v>
      </c>
      <c r="G110" s="28">
        <f t="shared" si="35"/>
        <v>1150000</v>
      </c>
      <c r="H110" s="28">
        <f t="shared" si="35"/>
        <v>300000</v>
      </c>
      <c r="I110" s="28">
        <f t="shared" si="35"/>
        <v>6226734</v>
      </c>
      <c r="J110" s="28">
        <f t="shared" si="35"/>
        <v>2550000</v>
      </c>
      <c r="K110" s="28">
        <f t="shared" si="35"/>
        <v>36</v>
      </c>
      <c r="L110" s="28">
        <f t="shared" si="35"/>
        <v>20000</v>
      </c>
      <c r="M110" s="28">
        <f t="shared" si="35"/>
        <v>0</v>
      </c>
      <c r="N110" s="28">
        <f t="shared" si="35"/>
        <v>65110577</v>
      </c>
      <c r="O110" s="28">
        <f t="shared" si="35"/>
        <v>65529961</v>
      </c>
      <c r="P110" s="17">
        <v>0</v>
      </c>
      <c r="Q110" s="17">
        <v>0</v>
      </c>
    </row>
    <row r="111" spans="1:17" ht="14.25" customHeight="1">
      <c r="A111" s="48" t="s">
        <v>24</v>
      </c>
      <c r="B111" s="49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17">
        <v>0</v>
      </c>
      <c r="Q111" s="17">
        <v>0</v>
      </c>
    </row>
  </sheetData>
  <sheetProtection/>
  <mergeCells count="1">
    <mergeCell ref="A1:M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2022-06-21T07:40:07Z</cp:lastPrinted>
  <dcterms:created xsi:type="dcterms:W3CDTF">1996-10-14T23:33:28Z</dcterms:created>
  <dcterms:modified xsi:type="dcterms:W3CDTF">2022-06-21T09:10:29Z</dcterms:modified>
  <cp:category/>
  <cp:version/>
  <cp:contentType/>
  <cp:contentStatus/>
</cp:coreProperties>
</file>